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75" windowWidth="1980" windowHeight="42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4" i="1"/>
  <c r="G3" i="1"/>
  <c r="F622" i="1" l="1"/>
  <c r="F623" i="1"/>
  <c r="F624" i="1"/>
  <c r="F625" i="1"/>
  <c r="F626" i="1"/>
  <c r="F627" i="1"/>
  <c r="F628" i="1"/>
  <c r="F629" i="1"/>
  <c r="F630" i="1"/>
  <c r="F621" i="1"/>
  <c r="F612" i="1"/>
  <c r="F613" i="1"/>
  <c r="F614" i="1"/>
  <c r="F615" i="1"/>
  <c r="F616" i="1"/>
  <c r="F617" i="1"/>
  <c r="F618" i="1"/>
  <c r="F619" i="1"/>
  <c r="F620" i="1"/>
  <c r="F611" i="1"/>
  <c r="F602" i="1"/>
  <c r="F603" i="1"/>
  <c r="F604" i="1"/>
  <c r="F605" i="1"/>
  <c r="F606" i="1"/>
  <c r="F607" i="1"/>
  <c r="F608" i="1"/>
  <c r="F609" i="1"/>
  <c r="F610" i="1"/>
  <c r="F601" i="1"/>
  <c r="F592" i="1"/>
  <c r="F593" i="1"/>
  <c r="F594" i="1"/>
  <c r="F595" i="1"/>
  <c r="F596" i="1"/>
  <c r="F597" i="1"/>
  <c r="F598" i="1"/>
  <c r="F599" i="1"/>
  <c r="F600" i="1"/>
  <c r="F591" i="1"/>
  <c r="F582" i="1"/>
  <c r="F583" i="1"/>
  <c r="F584" i="1"/>
  <c r="F585" i="1"/>
  <c r="F586" i="1"/>
  <c r="F587" i="1"/>
  <c r="F588" i="1"/>
  <c r="F589" i="1"/>
  <c r="F590" i="1"/>
  <c r="F581" i="1"/>
  <c r="F572" i="1"/>
  <c r="F573" i="1"/>
  <c r="F574" i="1"/>
  <c r="F575" i="1"/>
  <c r="F576" i="1"/>
  <c r="F577" i="1"/>
  <c r="F578" i="1"/>
  <c r="F579" i="1"/>
  <c r="F580" i="1"/>
  <c r="F571" i="1"/>
  <c r="F562" i="1"/>
  <c r="F563" i="1"/>
  <c r="F564" i="1"/>
  <c r="F565" i="1"/>
  <c r="F566" i="1"/>
  <c r="F567" i="1"/>
  <c r="F568" i="1"/>
  <c r="F569" i="1"/>
  <c r="F570" i="1"/>
  <c r="F561" i="1"/>
  <c r="F552" i="1"/>
  <c r="F553" i="1"/>
  <c r="F554" i="1"/>
  <c r="F555" i="1"/>
  <c r="F556" i="1"/>
  <c r="F557" i="1"/>
  <c r="F558" i="1"/>
  <c r="F559" i="1"/>
  <c r="F560" i="1"/>
  <c r="F551" i="1"/>
  <c r="F542" i="1"/>
  <c r="F543" i="1"/>
  <c r="F544" i="1"/>
  <c r="F545" i="1"/>
  <c r="F546" i="1"/>
  <c r="F547" i="1"/>
  <c r="F548" i="1"/>
  <c r="F549" i="1"/>
  <c r="F550" i="1"/>
  <c r="F541" i="1"/>
  <c r="F532" i="1"/>
  <c r="F533" i="1"/>
  <c r="F534" i="1"/>
  <c r="F535" i="1"/>
  <c r="F536" i="1"/>
  <c r="F537" i="1"/>
  <c r="F538" i="1"/>
  <c r="F539" i="1"/>
  <c r="F540" i="1"/>
  <c r="F531" i="1"/>
  <c r="F522" i="1"/>
  <c r="F523" i="1"/>
  <c r="F524" i="1"/>
  <c r="F525" i="1"/>
  <c r="F526" i="1"/>
  <c r="F527" i="1"/>
  <c r="F528" i="1"/>
  <c r="F529" i="1"/>
  <c r="F530" i="1"/>
  <c r="F521" i="1"/>
  <c r="F512" i="1"/>
  <c r="F513" i="1"/>
  <c r="F514" i="1"/>
  <c r="F515" i="1"/>
  <c r="F516" i="1"/>
  <c r="F517" i="1"/>
  <c r="F518" i="1"/>
  <c r="F519" i="1"/>
  <c r="F520" i="1"/>
  <c r="F511" i="1"/>
  <c r="F502" i="1"/>
  <c r="F503" i="1"/>
  <c r="F504" i="1"/>
  <c r="F505" i="1"/>
  <c r="F506" i="1"/>
  <c r="F507" i="1"/>
  <c r="F508" i="1"/>
  <c r="F509" i="1"/>
  <c r="F510" i="1"/>
  <c r="F501" i="1"/>
  <c r="F492" i="1"/>
  <c r="F493" i="1"/>
  <c r="F494" i="1"/>
  <c r="F495" i="1"/>
  <c r="F496" i="1"/>
  <c r="F497" i="1"/>
  <c r="F498" i="1"/>
  <c r="F499" i="1"/>
  <c r="F500" i="1"/>
  <c r="F491" i="1"/>
  <c r="F482" i="1"/>
  <c r="F483" i="1"/>
  <c r="F484" i="1"/>
  <c r="F485" i="1"/>
  <c r="F486" i="1"/>
  <c r="F487" i="1"/>
  <c r="F488" i="1"/>
  <c r="F489" i="1"/>
  <c r="F490" i="1"/>
  <c r="F481" i="1"/>
  <c r="F472" i="1"/>
  <c r="F473" i="1"/>
  <c r="F474" i="1"/>
  <c r="F475" i="1"/>
  <c r="F476" i="1"/>
  <c r="F477" i="1"/>
  <c r="F478" i="1"/>
  <c r="F479" i="1"/>
  <c r="F480" i="1"/>
  <c r="F471" i="1"/>
  <c r="F462" i="1"/>
  <c r="F463" i="1"/>
  <c r="F464" i="1"/>
  <c r="F465" i="1"/>
  <c r="F466" i="1"/>
  <c r="F467" i="1"/>
  <c r="F468" i="1"/>
  <c r="F469" i="1"/>
  <c r="F470" i="1"/>
  <c r="F461" i="1"/>
  <c r="F452" i="1"/>
  <c r="F453" i="1"/>
  <c r="F454" i="1"/>
  <c r="F455" i="1"/>
  <c r="F456" i="1"/>
  <c r="F457" i="1"/>
  <c r="F458" i="1"/>
  <c r="F459" i="1"/>
  <c r="F460" i="1"/>
  <c r="F451" i="1"/>
  <c r="F442" i="1"/>
  <c r="F443" i="1"/>
  <c r="F444" i="1"/>
  <c r="F445" i="1"/>
  <c r="F446" i="1"/>
  <c r="F447" i="1"/>
  <c r="F448" i="1"/>
  <c r="F449" i="1"/>
  <c r="F450" i="1"/>
  <c r="F441" i="1"/>
  <c r="F432" i="1"/>
  <c r="F433" i="1"/>
  <c r="F434" i="1"/>
  <c r="F435" i="1"/>
  <c r="F436" i="1"/>
  <c r="F437" i="1"/>
  <c r="F438" i="1"/>
  <c r="F439" i="1"/>
  <c r="F440" i="1"/>
  <c r="F431" i="1"/>
  <c r="F422" i="1"/>
  <c r="F423" i="1"/>
  <c r="F424" i="1"/>
  <c r="F425" i="1"/>
  <c r="F426" i="1"/>
  <c r="F427" i="1"/>
  <c r="F428" i="1"/>
  <c r="F429" i="1"/>
  <c r="F430" i="1"/>
  <c r="F421" i="1"/>
  <c r="F412" i="1"/>
  <c r="F413" i="1"/>
  <c r="F414" i="1"/>
  <c r="F415" i="1"/>
  <c r="F416" i="1"/>
  <c r="F417" i="1"/>
  <c r="F418" i="1"/>
  <c r="F419" i="1"/>
  <c r="F420" i="1"/>
  <c r="F411" i="1"/>
  <c r="F402" i="1"/>
  <c r="F403" i="1"/>
  <c r="F404" i="1"/>
  <c r="F405" i="1"/>
  <c r="F406" i="1"/>
  <c r="F407" i="1"/>
  <c r="F408" i="1"/>
  <c r="F409" i="1"/>
  <c r="F410" i="1"/>
  <c r="F401" i="1"/>
  <c r="F392" i="1"/>
  <c r="F393" i="1"/>
  <c r="F394" i="1"/>
  <c r="F395" i="1"/>
  <c r="F396" i="1"/>
  <c r="F397" i="1"/>
  <c r="F398" i="1"/>
  <c r="F399" i="1"/>
  <c r="F400" i="1"/>
  <c r="F391" i="1"/>
  <c r="F382" i="1"/>
  <c r="F383" i="1"/>
  <c r="F384" i="1"/>
  <c r="F385" i="1"/>
  <c r="F386" i="1"/>
  <c r="F387" i="1"/>
  <c r="F388" i="1"/>
  <c r="F389" i="1"/>
  <c r="F390" i="1"/>
  <c r="F381" i="1"/>
  <c r="F372" i="1"/>
  <c r="F373" i="1"/>
  <c r="F374" i="1"/>
  <c r="F375" i="1"/>
  <c r="F376" i="1"/>
  <c r="F377" i="1"/>
  <c r="F378" i="1"/>
  <c r="F379" i="1"/>
  <c r="F380" i="1"/>
  <c r="F371" i="1"/>
  <c r="F362" i="1"/>
  <c r="F363" i="1"/>
  <c r="F364" i="1"/>
  <c r="F365" i="1"/>
  <c r="F366" i="1"/>
  <c r="F367" i="1"/>
  <c r="F368" i="1"/>
  <c r="F369" i="1"/>
  <c r="F370" i="1"/>
  <c r="F361" i="1"/>
  <c r="F352" i="1"/>
  <c r="F353" i="1"/>
  <c r="F354" i="1"/>
  <c r="F355" i="1"/>
  <c r="F356" i="1"/>
  <c r="F357" i="1"/>
  <c r="F358" i="1"/>
  <c r="F359" i="1"/>
  <c r="F360" i="1"/>
  <c r="F351" i="1"/>
  <c r="F342" i="1"/>
  <c r="F343" i="1"/>
  <c r="F344" i="1"/>
  <c r="F345" i="1"/>
  <c r="F346" i="1"/>
  <c r="F347" i="1"/>
  <c r="F348" i="1"/>
  <c r="F349" i="1"/>
  <c r="F350" i="1"/>
  <c r="F341" i="1"/>
  <c r="F332" i="1"/>
  <c r="F333" i="1"/>
  <c r="F334" i="1"/>
  <c r="F335" i="1"/>
  <c r="F336" i="1"/>
  <c r="F337" i="1"/>
  <c r="F338" i="1"/>
  <c r="F339" i="1"/>
  <c r="F340" i="1"/>
  <c r="F331" i="1"/>
  <c r="F322" i="1"/>
  <c r="F323" i="1"/>
  <c r="F324" i="1"/>
  <c r="F325" i="1"/>
  <c r="F326" i="1"/>
  <c r="F327" i="1"/>
  <c r="F328" i="1"/>
  <c r="F329" i="1"/>
  <c r="F330" i="1"/>
  <c r="F321" i="1"/>
  <c r="F312" i="1"/>
  <c r="F313" i="1"/>
  <c r="F314" i="1"/>
  <c r="F315" i="1"/>
  <c r="F316" i="1"/>
  <c r="F317" i="1"/>
  <c r="F318" i="1"/>
  <c r="F319" i="1"/>
  <c r="F320" i="1"/>
  <c r="F311" i="1"/>
  <c r="F302" i="1"/>
  <c r="F303" i="1"/>
  <c r="F304" i="1"/>
  <c r="F305" i="1"/>
  <c r="F306" i="1"/>
  <c r="F307" i="1"/>
  <c r="F308" i="1"/>
  <c r="F309" i="1"/>
  <c r="F310" i="1"/>
  <c r="F301" i="1"/>
  <c r="F292" i="1"/>
  <c r="F293" i="1"/>
  <c r="F294" i="1"/>
  <c r="F295" i="1"/>
  <c r="F296" i="1"/>
  <c r="F297" i="1"/>
  <c r="F298" i="1"/>
  <c r="F299" i="1"/>
  <c r="F300" i="1"/>
  <c r="F291" i="1"/>
  <c r="F282" i="1"/>
  <c r="F283" i="1"/>
  <c r="F284" i="1"/>
  <c r="F285" i="1"/>
  <c r="F286" i="1"/>
  <c r="F287" i="1"/>
  <c r="F288" i="1"/>
  <c r="F289" i="1"/>
  <c r="F290" i="1"/>
  <c r="F281" i="1"/>
  <c r="F272" i="1"/>
  <c r="F273" i="1"/>
  <c r="F274" i="1"/>
  <c r="F275" i="1"/>
  <c r="F276" i="1"/>
  <c r="F277" i="1"/>
  <c r="F278" i="1"/>
  <c r="F279" i="1"/>
  <c r="F280" i="1"/>
  <c r="F271" i="1"/>
  <c r="F262" i="1"/>
  <c r="F263" i="1"/>
  <c r="F264" i="1"/>
  <c r="F265" i="1"/>
  <c r="F266" i="1"/>
  <c r="F267" i="1"/>
  <c r="F268" i="1"/>
  <c r="F269" i="1"/>
  <c r="F270" i="1"/>
  <c r="F261" i="1"/>
  <c r="F252" i="1"/>
  <c r="F253" i="1"/>
  <c r="F254" i="1"/>
  <c r="F255" i="1"/>
  <c r="F256" i="1"/>
  <c r="F257" i="1"/>
  <c r="F258" i="1"/>
  <c r="F259" i="1"/>
  <c r="F260" i="1"/>
  <c r="F251" i="1"/>
  <c r="F242" i="1"/>
  <c r="F243" i="1"/>
  <c r="F244" i="1"/>
  <c r="F245" i="1"/>
  <c r="F246" i="1"/>
  <c r="F247" i="1"/>
  <c r="F248" i="1"/>
  <c r="F249" i="1"/>
  <c r="F250" i="1"/>
  <c r="F241" i="1"/>
  <c r="F232" i="1"/>
  <c r="F233" i="1"/>
  <c r="F234" i="1"/>
  <c r="F235" i="1"/>
  <c r="F236" i="1"/>
  <c r="F237" i="1"/>
  <c r="F238" i="1"/>
  <c r="F239" i="1"/>
  <c r="F240" i="1"/>
  <c r="F231" i="1"/>
  <c r="F222" i="1"/>
  <c r="F223" i="1"/>
  <c r="F224" i="1"/>
  <c r="F225" i="1"/>
  <c r="F226" i="1"/>
  <c r="F227" i="1"/>
  <c r="F228" i="1"/>
  <c r="F229" i="1"/>
  <c r="F230" i="1"/>
  <c r="F221" i="1"/>
  <c r="F212" i="1"/>
  <c r="F213" i="1"/>
  <c r="F214" i="1"/>
  <c r="F215" i="1"/>
  <c r="F216" i="1"/>
  <c r="F217" i="1"/>
  <c r="F218" i="1"/>
  <c r="F219" i="1"/>
  <c r="F220" i="1"/>
  <c r="F211" i="1"/>
  <c r="F202" i="1"/>
  <c r="F203" i="1"/>
  <c r="F204" i="1"/>
  <c r="F205" i="1"/>
  <c r="F206" i="1"/>
  <c r="F207" i="1"/>
  <c r="F208" i="1"/>
  <c r="F209" i="1"/>
  <c r="F210" i="1"/>
  <c r="F201" i="1"/>
  <c r="F192" i="1"/>
  <c r="F193" i="1"/>
  <c r="F194" i="1"/>
  <c r="F195" i="1"/>
  <c r="F196" i="1"/>
  <c r="F197" i="1"/>
  <c r="F198" i="1"/>
  <c r="F199" i="1"/>
  <c r="F200" i="1"/>
  <c r="F191" i="1"/>
  <c r="F182" i="1"/>
  <c r="F183" i="1"/>
  <c r="F184" i="1"/>
  <c r="F185" i="1"/>
  <c r="F186" i="1"/>
  <c r="F187" i="1"/>
  <c r="F188" i="1"/>
  <c r="F189" i="1"/>
  <c r="F190" i="1"/>
  <c r="F181" i="1"/>
  <c r="F172" i="1"/>
  <c r="F173" i="1"/>
  <c r="F174" i="1"/>
  <c r="F175" i="1"/>
  <c r="F176" i="1"/>
  <c r="F177" i="1"/>
  <c r="F178" i="1"/>
  <c r="F179" i="1"/>
  <c r="F180" i="1"/>
  <c r="F171" i="1"/>
  <c r="F162" i="1"/>
  <c r="F163" i="1"/>
  <c r="F164" i="1"/>
  <c r="F165" i="1"/>
  <c r="F166" i="1"/>
  <c r="F167" i="1"/>
  <c r="F168" i="1"/>
  <c r="F169" i="1"/>
  <c r="F170" i="1"/>
  <c r="F161" i="1"/>
  <c r="F152" i="1"/>
  <c r="F153" i="1"/>
  <c r="F154" i="1"/>
  <c r="F155" i="1"/>
  <c r="F156" i="1"/>
  <c r="F157" i="1"/>
  <c r="F158" i="1"/>
  <c r="F159" i="1"/>
  <c r="F160" i="1"/>
  <c r="F151" i="1"/>
  <c r="F142" i="1"/>
  <c r="F143" i="1"/>
  <c r="F144" i="1"/>
  <c r="F145" i="1"/>
  <c r="F146" i="1"/>
  <c r="F147" i="1"/>
  <c r="F148" i="1"/>
  <c r="F149" i="1"/>
  <c r="F150" i="1"/>
  <c r="F141" i="1"/>
  <c r="F132" i="1"/>
  <c r="F133" i="1"/>
  <c r="F134" i="1"/>
  <c r="F135" i="1"/>
  <c r="F136" i="1"/>
  <c r="F137" i="1"/>
  <c r="F138" i="1"/>
  <c r="F139" i="1"/>
  <c r="F140" i="1"/>
  <c r="F131" i="1"/>
  <c r="F122" i="1"/>
  <c r="F123" i="1"/>
  <c r="F124" i="1"/>
  <c r="F125" i="1"/>
  <c r="F126" i="1"/>
  <c r="F127" i="1"/>
  <c r="F128" i="1"/>
  <c r="F129" i="1"/>
  <c r="F130" i="1"/>
  <c r="F121" i="1"/>
  <c r="F112" i="1"/>
  <c r="F113" i="1"/>
  <c r="F114" i="1"/>
  <c r="F115" i="1"/>
  <c r="F116" i="1"/>
  <c r="F117" i="1"/>
  <c r="F118" i="1"/>
  <c r="F119" i="1"/>
  <c r="F120" i="1"/>
  <c r="F111" i="1"/>
  <c r="F102" i="1"/>
  <c r="F103" i="1"/>
  <c r="F104" i="1"/>
  <c r="F105" i="1"/>
  <c r="F106" i="1"/>
  <c r="F107" i="1"/>
  <c r="F108" i="1"/>
  <c r="F109" i="1"/>
  <c r="F110" i="1"/>
  <c r="F101" i="1"/>
  <c r="F92" i="1"/>
  <c r="F93" i="1"/>
  <c r="F94" i="1"/>
  <c r="F95" i="1"/>
  <c r="F96" i="1"/>
  <c r="F97" i="1"/>
  <c r="F98" i="1"/>
  <c r="F99" i="1"/>
  <c r="F100" i="1"/>
  <c r="F91" i="1"/>
  <c r="F82" i="1"/>
  <c r="F83" i="1"/>
  <c r="F84" i="1"/>
  <c r="F85" i="1"/>
  <c r="F86" i="1"/>
  <c r="F87" i="1"/>
  <c r="F88" i="1"/>
  <c r="F89" i="1"/>
  <c r="F90" i="1"/>
  <c r="F81" i="1"/>
  <c r="F72" i="1"/>
  <c r="F73" i="1"/>
  <c r="F74" i="1"/>
  <c r="F75" i="1"/>
  <c r="F76" i="1"/>
  <c r="F77" i="1"/>
  <c r="F78" i="1"/>
  <c r="F79" i="1"/>
  <c r="F80" i="1"/>
  <c r="F71" i="1"/>
  <c r="F62" i="1"/>
  <c r="F63" i="1"/>
  <c r="F64" i="1"/>
  <c r="F65" i="1"/>
  <c r="F66" i="1"/>
  <c r="F67" i="1"/>
  <c r="F68" i="1"/>
  <c r="F69" i="1"/>
  <c r="F70" i="1"/>
  <c r="F61" i="1"/>
  <c r="F52" i="1"/>
  <c r="F53" i="1"/>
  <c r="F54" i="1"/>
  <c r="F55" i="1"/>
  <c r="F56" i="1"/>
  <c r="F57" i="1"/>
  <c r="F58" i="1"/>
  <c r="F59" i="1"/>
  <c r="F60" i="1"/>
  <c r="F51" i="1"/>
  <c r="F42" i="1"/>
  <c r="F43" i="1"/>
  <c r="F44" i="1"/>
  <c r="F45" i="1"/>
  <c r="F46" i="1"/>
  <c r="F47" i="1"/>
  <c r="F48" i="1"/>
  <c r="F49" i="1"/>
  <c r="F50" i="1"/>
  <c r="F41" i="1"/>
  <c r="F32" i="1"/>
  <c r="F33" i="1"/>
  <c r="F34" i="1"/>
  <c r="F35" i="1"/>
  <c r="F36" i="1"/>
  <c r="F37" i="1"/>
  <c r="F38" i="1"/>
  <c r="F39" i="1"/>
  <c r="F40" i="1"/>
  <c r="F31" i="1"/>
  <c r="F22" i="1"/>
  <c r="F23" i="1"/>
  <c r="F24" i="1"/>
  <c r="F25" i="1"/>
  <c r="F26" i="1"/>
  <c r="F27" i="1"/>
  <c r="F28" i="1"/>
  <c r="F29" i="1"/>
  <c r="F30" i="1"/>
  <c r="F21" i="1"/>
  <c r="F12" i="1"/>
  <c r="F13" i="1"/>
  <c r="F14" i="1"/>
  <c r="F15" i="1"/>
  <c r="F16" i="1"/>
  <c r="F17" i="1"/>
  <c r="F18" i="1"/>
  <c r="F19" i="1"/>
  <c r="F20" i="1"/>
  <c r="F11" i="1"/>
  <c r="F5" i="1"/>
  <c r="F6" i="1"/>
  <c r="F7" i="1"/>
  <c r="F8" i="1"/>
  <c r="F9" i="1"/>
  <c r="F10" i="1"/>
  <c r="F4" i="1"/>
  <c r="F3" i="1" l="1"/>
  <c r="P9" i="1" l="1"/>
  <c r="P8" i="1"/>
  <c r="P7" i="1"/>
  <c r="P6" i="1"/>
  <c r="P5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<sst xmlns="http://schemas.openxmlformats.org/spreadsheetml/2006/main" count="8" uniqueCount="7">
  <si>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</si>
  <si>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</si>
  <si>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</si>
  <si>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</si>
  <si>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70C0"/>
        <rFont val="Arial Cyr"/>
        <charset val="204"/>
      </rPr>
      <t>2</t>
    </r>
  </si>
  <si>
    <r>
      <t>B</t>
    </r>
    <r>
      <rPr>
        <b/>
        <sz val="8"/>
        <color rgb="FF0070C0"/>
        <rFont val="Arial Cyr"/>
        <charset val="204"/>
      </rPr>
      <t>2</t>
    </r>
  </si>
  <si>
    <r>
      <t>C</t>
    </r>
    <r>
      <rPr>
        <b/>
        <sz val="8"/>
        <color rgb="FF0070C0"/>
        <rFont val="Arial Cyr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</si>
</sst>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sz val="10"/>
      <color rgb="FF7030A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rgb="FF0070C0"/>
      <name val="Arial Cyr"/>
      <charset val="204"/>
    </font>
    <font>
      <b/>
      <sz val="12"/>
      <color rgb="FF0070C0"/>
      <name val="Arial Cyr"/>
      <charset val="204"/>
    </font>
    <font>
      <b/>
      <sz val="8"/>
      <color rgb="FF0070C0"/>
      <name val="Arial Cyr"/>
      <charset val="204"/>
    </font>
    <font>
      <b/>
      <sz val="11"/>
      <color rgb="FF0070C0"/>
      <name val="Arial Cyr"/>
      <charset val="204"/>
    </font>
    <font>
      <sz val="10"/>
      <color rgb="FF0070C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Fill="1"/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20" fillId="0" borderId="0" xfId="0" applyFont="1"/>
    <xf numFmtId="0" fontId="20" fillId="3" borderId="0" xfId="0" applyFont="1" applyFill="1"/>
    <xf numFmtId="0" fontId="18" fillId="3" borderId="0" xfId="0" applyFont="1" applyFill="1"/>
    <xf numFmtId="0" fontId="20" fillId="0" borderId="0" xfId="0" applyFont="1" applyFill="1"/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  <xf numFmtId="0" fontId="2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(15))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243.32168189308987</c:v>
                </c:pt>
                <c:pt idx="1">
                  <c:v>245.66412339577553</c:v>
                </c:pt>
                <c:pt idx="2">
                  <c:v>247.28946098536628</c:v>
                </c:pt>
                <c:pt idx="3">
                  <c:v>248.16634690440668</c:v>
                </c:pt>
                <c:pt idx="4">
                  <c:v>249.06485096119511</c:v>
                </c:pt>
                <c:pt idx="5">
                  <c:v>249.57553836686532</c:v>
                </c:pt>
                <c:pt idx="6">
                  <c:v>251.69306094698854</c:v>
                </c:pt>
                <c:pt idx="7">
                  <c:v>253.54770758819501</c:v>
                </c:pt>
                <c:pt idx="8">
                  <c:v>255.1086455648142</c:v>
                </c:pt>
                <c:pt idx="9">
                  <c:v>256.15524966133341</c:v>
                </c:pt>
                <c:pt idx="10">
                  <c:v>256.55966708210343</c:v>
                </c:pt>
                <c:pt idx="11">
                  <c:v>256.73775744715698</c:v>
                </c:pt>
                <c:pt idx="12">
                  <c:v>256.66032619308004</c:v>
                </c:pt>
                <c:pt idx="13">
                  <c:v>256.55044298957341</c:v>
                </c:pt>
                <c:pt idx="14">
                  <c:v>256.50535595988174</c:v>
                </c:pt>
                <c:pt idx="15">
                  <c:v>256.28508920806485</c:v>
                </c:pt>
                <c:pt idx="16">
                  <c:v>256.30338855131453</c:v>
                </c:pt>
                <c:pt idx="17">
                  <c:v>256.31379545802372</c:v>
                </c:pt>
                <c:pt idx="18">
                  <c:v>256.42451678840524</c:v>
                </c:pt>
                <c:pt idx="19">
                  <c:v>256.2388067640257</c:v>
                </c:pt>
                <c:pt idx="20">
                  <c:v>256.28331496234819</c:v>
                </c:pt>
                <c:pt idx="21">
                  <c:v>256.38640144750633</c:v>
                </c:pt>
                <c:pt idx="22">
                  <c:v>256.51147242817638</c:v>
                </c:pt>
                <c:pt idx="23">
                  <c:v>256.23075077526744</c:v>
                </c:pt>
                <c:pt idx="24">
                  <c:v>256.0410310847268</c:v>
                </c:pt>
                <c:pt idx="25">
                  <c:v>256.02803640364812</c:v>
                </c:pt>
                <c:pt idx="26">
                  <c:v>255.8314055245279</c:v>
                </c:pt>
                <c:pt idx="27">
                  <c:v>255.62430014913664</c:v>
                </c:pt>
                <c:pt idx="28">
                  <c:v>255.27701804073547</c:v>
                </c:pt>
                <c:pt idx="29">
                  <c:v>254.86299336914124</c:v>
                </c:pt>
                <c:pt idx="30">
                  <c:v>254.40538197086732</c:v>
                </c:pt>
                <c:pt idx="31">
                  <c:v>253.81961684058155</c:v>
                </c:pt>
                <c:pt idx="32">
                  <c:v>253.30786561922594</c:v>
                </c:pt>
                <c:pt idx="33">
                  <c:v>252.94888532797515</c:v>
                </c:pt>
                <c:pt idx="34">
                  <c:v>252.81738097776008</c:v>
                </c:pt>
                <c:pt idx="35">
                  <c:v>252.81303117828813</c:v>
                </c:pt>
                <c:pt idx="36">
                  <c:v>252.97261066243954</c:v>
                </c:pt>
                <c:pt idx="37">
                  <c:v>253.37206283154961</c:v>
                </c:pt>
                <c:pt idx="38">
                  <c:v>253.82066044325208</c:v>
                </c:pt>
                <c:pt idx="39">
                  <c:v>254.41963993955167</c:v>
                </c:pt>
                <c:pt idx="40">
                  <c:v>255.10481294738409</c:v>
                </c:pt>
                <c:pt idx="41">
                  <c:v>255.86334678283501</c:v>
                </c:pt>
                <c:pt idx="42">
                  <c:v>256.75424476451514</c:v>
                </c:pt>
                <c:pt idx="43">
                  <c:v>257.63073089315327</c:v>
                </c:pt>
                <c:pt idx="44">
                  <c:v>258.47191482613903</c:v>
                </c:pt>
                <c:pt idx="45">
                  <c:v>259.27722210727643</c:v>
                </c:pt>
                <c:pt idx="46">
                  <c:v>260.0362008246895</c:v>
                </c:pt>
                <c:pt idx="47">
                  <c:v>260.74338707761206</c:v>
                </c:pt>
                <c:pt idx="48">
                  <c:v>261.45114137621368</c:v>
                </c:pt>
                <c:pt idx="49">
                  <c:v>262.15520337333209</c:v>
                </c:pt>
                <c:pt idx="50">
                  <c:v>262.83422723635647</c:v>
                </c:pt>
                <c:pt idx="51">
                  <c:v>263.5112802774824</c:v>
                </c:pt>
                <c:pt idx="52">
                  <c:v>264.13715638624541</c:v>
                </c:pt>
                <c:pt idx="53">
                  <c:v>264.70441993677639</c:v>
                </c:pt>
                <c:pt idx="54">
                  <c:v>265.21959285164348</c:v>
                </c:pt>
                <c:pt idx="55">
                  <c:v>265.69992186038797</c:v>
                </c:pt>
                <c:pt idx="56">
                  <c:v>266.14100493856529</c:v>
                </c:pt>
                <c:pt idx="57">
                  <c:v>266.5711232049614</c:v>
                </c:pt>
                <c:pt idx="58">
                  <c:v>266.9950649065222</c:v>
                </c:pt>
                <c:pt idx="59">
                  <c:v>267.37863758657079</c:v>
                </c:pt>
                <c:pt idx="60">
                  <c:v>267.75373070659663</c:v>
                </c:pt>
                <c:pt idx="61">
                  <c:v>268.11084014251168</c:v>
                </c:pt>
                <c:pt idx="62">
                  <c:v>268.43521825670109</c:v>
                </c:pt>
                <c:pt idx="63">
                  <c:v>268.72662355612113</c:v>
                </c:pt>
                <c:pt idx="64">
                  <c:v>269.03049206496416</c:v>
                </c:pt>
                <c:pt idx="65">
                  <c:v>269.3066477643909</c:v>
                </c:pt>
                <c:pt idx="66">
                  <c:v>269.55405872245126</c:v>
                </c:pt>
                <c:pt idx="67">
                  <c:v>269.80881056131346</c:v>
                </c:pt>
                <c:pt idx="68">
                  <c:v>270.05381495199589</c:v>
                </c:pt>
                <c:pt idx="69">
                  <c:v>270.28703655666936</c:v>
                </c:pt>
                <c:pt idx="70">
                  <c:v>270.49201186991883</c:v>
                </c:pt>
                <c:pt idx="71">
                  <c:v>270.64337845490581</c:v>
                </c:pt>
                <c:pt idx="72">
                  <c:v>270.77769062512414</c:v>
                </c:pt>
                <c:pt idx="73">
                  <c:v>270.87583587057946</c:v>
                </c:pt>
                <c:pt idx="74">
                  <c:v>270.96257940761274</c:v>
                </c:pt>
                <c:pt idx="75">
                  <c:v>271.03079244333787</c:v>
                </c:pt>
                <c:pt idx="76">
                  <c:v>271.08933717271367</c:v>
                </c:pt>
                <c:pt idx="77">
                  <c:v>271.12745969879728</c:v>
                </c:pt>
                <c:pt idx="78">
                  <c:v>271.13716103900362</c:v>
                </c:pt>
                <c:pt idx="79">
                  <c:v>271.10664724224654</c:v>
                </c:pt>
                <c:pt idx="80">
                  <c:v>271.0387998721061</c:v>
                </c:pt>
                <c:pt idx="81">
                  <c:v>270.97241290172411</c:v>
                </c:pt>
                <c:pt idx="82">
                  <c:v>270.90612351548623</c:v>
                </c:pt>
                <c:pt idx="83">
                  <c:v>270.80782224613847</c:v>
                </c:pt>
                <c:pt idx="84">
                  <c:v>270.72066695016224</c:v>
                </c:pt>
                <c:pt idx="85">
                  <c:v>270.61696979273609</c:v>
                </c:pt>
                <c:pt idx="86">
                  <c:v>270.49562083618611</c:v>
                </c:pt>
                <c:pt idx="87">
                  <c:v>270.3420414212639</c:v>
                </c:pt>
                <c:pt idx="88">
                  <c:v>270.17297873496273</c:v>
                </c:pt>
                <c:pt idx="89">
                  <c:v>270.00608190967915</c:v>
                </c:pt>
                <c:pt idx="90">
                  <c:v>269.84771395987218</c:v>
                </c:pt>
                <c:pt idx="91">
                  <c:v>269.68725588615223</c:v>
                </c:pt>
                <c:pt idx="92">
                  <c:v>269.51444663395012</c:v>
                </c:pt>
                <c:pt idx="93">
                  <c:v>269.34143849148035</c:v>
                </c:pt>
                <c:pt idx="94">
                  <c:v>269.17608760772021</c:v>
                </c:pt>
                <c:pt idx="95">
                  <c:v>269.00320349844799</c:v>
                </c:pt>
                <c:pt idx="96">
                  <c:v>268.81922227706985</c:v>
                </c:pt>
                <c:pt idx="97">
                  <c:v>268.63176757375186</c:v>
                </c:pt>
                <c:pt idx="98">
                  <c:v>268.4391335828447</c:v>
                </c:pt>
                <c:pt idx="99">
                  <c:v>268.25139652351692</c:v>
                </c:pt>
                <c:pt idx="100">
                  <c:v>268.04699188544441</c:v>
                </c:pt>
                <c:pt idx="101">
                  <c:v>267.83608474695086</c:v>
                </c:pt>
                <c:pt idx="102">
                  <c:v>267.63571262022123</c:v>
                </c:pt>
                <c:pt idx="103">
                  <c:v>267.42729919830191</c:v>
                </c:pt>
                <c:pt idx="104">
                  <c:v>267.21462390515194</c:v>
                </c:pt>
                <c:pt idx="105">
                  <c:v>266.99544107714195</c:v>
                </c:pt>
                <c:pt idx="106">
                  <c:v>266.77408363989042</c:v>
                </c:pt>
                <c:pt idx="107">
                  <c:v>266.55407025968464</c:v>
                </c:pt>
                <c:pt idx="108">
                  <c:v>266.33953407191802</c:v>
                </c:pt>
                <c:pt idx="109">
                  <c:v>266.1388508130953</c:v>
                </c:pt>
                <c:pt idx="110">
                  <c:v>265.93586321372516</c:v>
                </c:pt>
                <c:pt idx="111">
                  <c:v>265.74646935941473</c:v>
                </c:pt>
                <c:pt idx="112">
                  <c:v>265.55349426517137</c:v>
                </c:pt>
                <c:pt idx="113">
                  <c:v>265.33902962878864</c:v>
                </c:pt>
                <c:pt idx="114">
                  <c:v>265.12787929849594</c:v>
                </c:pt>
                <c:pt idx="115">
                  <c:v>264.90637208901211</c:v>
                </c:pt>
                <c:pt idx="116">
                  <c:v>264.68862522952497</c:v>
                </c:pt>
                <c:pt idx="117">
                  <c:v>264.456436893861</c:v>
                </c:pt>
                <c:pt idx="118">
                  <c:v>264.2209229060158</c:v>
                </c:pt>
                <c:pt idx="119">
                  <c:v>263.98742278896458</c:v>
                </c:pt>
                <c:pt idx="120">
                  <c:v>263.74480265011277</c:v>
                </c:pt>
                <c:pt idx="121">
                  <c:v>263.50652180006699</c:v>
                </c:pt>
                <c:pt idx="122">
                  <c:v>263.23033775232449</c:v>
                </c:pt>
                <c:pt idx="123">
                  <c:v>262.96165526348523</c:v>
                </c:pt>
                <c:pt idx="124">
                  <c:v>262.6989833177559</c:v>
                </c:pt>
                <c:pt idx="125">
                  <c:v>262.44692030247882</c:v>
                </c:pt>
                <c:pt idx="126">
                  <c:v>262.21217342757967</c:v>
                </c:pt>
                <c:pt idx="127">
                  <c:v>261.98533830955807</c:v>
                </c:pt>
                <c:pt idx="128">
                  <c:v>261.78282117832663</c:v>
                </c:pt>
                <c:pt idx="129">
                  <c:v>261.59182218120895</c:v>
                </c:pt>
                <c:pt idx="130">
                  <c:v>261.39403026207776</c:v>
                </c:pt>
                <c:pt idx="131">
                  <c:v>261.20291630250654</c:v>
                </c:pt>
                <c:pt idx="132">
                  <c:v>260.99920899950342</c:v>
                </c:pt>
                <c:pt idx="133">
                  <c:v>260.83036038561193</c:v>
                </c:pt>
                <c:pt idx="134">
                  <c:v>260.65264214900583</c:v>
                </c:pt>
                <c:pt idx="135">
                  <c:v>260.48144983056244</c:v>
                </c:pt>
                <c:pt idx="136">
                  <c:v>260.30974407981648</c:v>
                </c:pt>
                <c:pt idx="137">
                  <c:v>260.12930173858484</c:v>
                </c:pt>
                <c:pt idx="138">
                  <c:v>259.94338041998958</c:v>
                </c:pt>
                <c:pt idx="139">
                  <c:v>259.74314331243858</c:v>
                </c:pt>
                <c:pt idx="140">
                  <c:v>259.55622084510429</c:v>
                </c:pt>
                <c:pt idx="141">
                  <c:v>259.38944324607843</c:v>
                </c:pt>
                <c:pt idx="142">
                  <c:v>259.23842918233584</c:v>
                </c:pt>
                <c:pt idx="143">
                  <c:v>259.12265324466665</c:v>
                </c:pt>
                <c:pt idx="144">
                  <c:v>258.99772916542946</c:v>
                </c:pt>
                <c:pt idx="145">
                  <c:v>258.88526130615492</c:v>
                </c:pt>
                <c:pt idx="146">
                  <c:v>258.76930170942546</c:v>
                </c:pt>
                <c:pt idx="147">
                  <c:v>258.67156084682142</c:v>
                </c:pt>
                <c:pt idx="148">
                  <c:v>258.58048519173258</c:v>
                </c:pt>
                <c:pt idx="149">
                  <c:v>258.46441848743802</c:v>
                </c:pt>
                <c:pt idx="150">
                  <c:v>258.33815294463017</c:v>
                </c:pt>
                <c:pt idx="151">
                  <c:v>258.21289339974481</c:v>
                </c:pt>
                <c:pt idx="152">
                  <c:v>258.08871016821479</c:v>
                </c:pt>
                <c:pt idx="153">
                  <c:v>257.96699306064085</c:v>
                </c:pt>
                <c:pt idx="154">
                  <c:v>257.8189917425405</c:v>
                </c:pt>
                <c:pt idx="155">
                  <c:v>257.67769641535961</c:v>
                </c:pt>
                <c:pt idx="156">
                  <c:v>257.55229180326847</c:v>
                </c:pt>
                <c:pt idx="157">
                  <c:v>257.43052076271488</c:v>
                </c:pt>
                <c:pt idx="158">
                  <c:v>257.29609060018709</c:v>
                </c:pt>
                <c:pt idx="159">
                  <c:v>257.12997165935468</c:v>
                </c:pt>
                <c:pt idx="160">
                  <c:v>256.95334987812492</c:v>
                </c:pt>
                <c:pt idx="161">
                  <c:v>256.80030620221243</c:v>
                </c:pt>
                <c:pt idx="162">
                  <c:v>256.64404566706071</c:v>
                </c:pt>
                <c:pt idx="163">
                  <c:v>256.47386001266517</c:v>
                </c:pt>
                <c:pt idx="164">
                  <c:v>256.28864094825889</c:v>
                </c:pt>
                <c:pt idx="165">
                  <c:v>256.11400770337781</c:v>
                </c:pt>
                <c:pt idx="166">
                  <c:v>255.94201171513049</c:v>
                </c:pt>
                <c:pt idx="167">
                  <c:v>255.75245384356575</c:v>
                </c:pt>
                <c:pt idx="168">
                  <c:v>255.54953263387941</c:v>
                </c:pt>
                <c:pt idx="169">
                  <c:v>255.33456735229078</c:v>
                </c:pt>
                <c:pt idx="170">
                  <c:v>255.12110664714388</c:v>
                </c:pt>
                <c:pt idx="171">
                  <c:v>254.92555589636325</c:v>
                </c:pt>
                <c:pt idx="172">
                  <c:v>254.69083968788831</c:v>
                </c:pt>
                <c:pt idx="173">
                  <c:v>254.43891361771804</c:v>
                </c:pt>
                <c:pt idx="174">
                  <c:v>254.19010042832366</c:v>
                </c:pt>
                <c:pt idx="175">
                  <c:v>253.91141256321509</c:v>
                </c:pt>
                <c:pt idx="176">
                  <c:v>253.62106421894902</c:v>
                </c:pt>
                <c:pt idx="177">
                  <c:v>253.30816440004824</c:v>
                </c:pt>
                <c:pt idx="178">
                  <c:v>252.9784761150143</c:v>
                </c:pt>
                <c:pt idx="179">
                  <c:v>252.64670391720176</c:v>
                </c:pt>
                <c:pt idx="180">
                  <c:v>252.31948735623016</c:v>
                </c:pt>
                <c:pt idx="181">
                  <c:v>252.04576759734158</c:v>
                </c:pt>
                <c:pt idx="182">
                  <c:v>251.79409844642097</c:v>
                </c:pt>
                <c:pt idx="183">
                  <c:v>251.56619241706406</c:v>
                </c:pt>
                <c:pt idx="184">
                  <c:v>251.35341247401848</c:v>
                </c:pt>
                <c:pt idx="185">
                  <c:v>251.14015955243084</c:v>
                </c:pt>
                <c:pt idx="186">
                  <c:v>250.94225387438755</c:v>
                </c:pt>
                <c:pt idx="187">
                  <c:v>250.75953022219284</c:v>
                </c:pt>
                <c:pt idx="188">
                  <c:v>250.60311872540768</c:v>
                </c:pt>
                <c:pt idx="189">
                  <c:v>250.45887558479785</c:v>
                </c:pt>
                <c:pt idx="190">
                  <c:v>250.3115615489985</c:v>
                </c:pt>
                <c:pt idx="191">
                  <c:v>250.14733826005255</c:v>
                </c:pt>
                <c:pt idx="192">
                  <c:v>249.95122152098151</c:v>
                </c:pt>
                <c:pt idx="193">
                  <c:v>249.76411793817365</c:v>
                </c:pt>
                <c:pt idx="194">
                  <c:v>249.5861790132341</c:v>
                </c:pt>
                <c:pt idx="195">
                  <c:v>249.37299477504621</c:v>
                </c:pt>
                <c:pt idx="196">
                  <c:v>249.15104929558296</c:v>
                </c:pt>
                <c:pt idx="197">
                  <c:v>248.96285755041791</c:v>
                </c:pt>
                <c:pt idx="198">
                  <c:v>248.77480481444823</c:v>
                </c:pt>
                <c:pt idx="199">
                  <c:v>248.59407210961064</c:v>
                </c:pt>
                <c:pt idx="200">
                  <c:v>248.4060505741318</c:v>
                </c:pt>
                <c:pt idx="201">
                  <c:v>248.23903479466881</c:v>
                </c:pt>
                <c:pt idx="202">
                  <c:v>248.08533718067082</c:v>
                </c:pt>
                <c:pt idx="203">
                  <c:v>247.9567651624582</c:v>
                </c:pt>
                <c:pt idx="204">
                  <c:v>247.79691755177359</c:v>
                </c:pt>
                <c:pt idx="205">
                  <c:v>247.63053151597799</c:v>
                </c:pt>
                <c:pt idx="206">
                  <c:v>247.51101801026874</c:v>
                </c:pt>
                <c:pt idx="207">
                  <c:v>247.39701565394409</c:v>
                </c:pt>
                <c:pt idx="208">
                  <c:v>247.27898792009751</c:v>
                </c:pt>
                <c:pt idx="209">
                  <c:v>247.17067085433882</c:v>
                </c:pt>
                <c:pt idx="210">
                  <c:v>247.06065605575796</c:v>
                </c:pt>
                <c:pt idx="211">
                  <c:v>246.97158086552659</c:v>
                </c:pt>
                <c:pt idx="212">
                  <c:v>246.90492318571356</c:v>
                </c:pt>
                <c:pt idx="213">
                  <c:v>246.84329100410241</c:v>
                </c:pt>
                <c:pt idx="214">
                  <c:v>246.7791876317327</c:v>
                </c:pt>
                <c:pt idx="215">
                  <c:v>246.74065047482182</c:v>
                </c:pt>
                <c:pt idx="216">
                  <c:v>246.72762664786535</c:v>
                </c:pt>
                <c:pt idx="217">
                  <c:v>246.71847661064058</c:v>
                </c:pt>
                <c:pt idx="218">
                  <c:v>246.72150290440746</c:v>
                </c:pt>
                <c:pt idx="219">
                  <c:v>246.72308255912452</c:v>
                </c:pt>
                <c:pt idx="220">
                  <c:v>246.71503813834778</c:v>
                </c:pt>
                <c:pt idx="221">
                  <c:v>246.67966504557791</c:v>
                </c:pt>
                <c:pt idx="222">
                  <c:v>246.60915594230372</c:v>
                </c:pt>
                <c:pt idx="223">
                  <c:v>246.50358695407215</c:v>
                </c:pt>
                <c:pt idx="224">
                  <c:v>246.43255376458151</c:v>
                </c:pt>
                <c:pt idx="225">
                  <c:v>246.32277333154093</c:v>
                </c:pt>
                <c:pt idx="226">
                  <c:v>246.19315568700802</c:v>
                </c:pt>
                <c:pt idx="227">
                  <c:v>246.04639674085865</c:v>
                </c:pt>
                <c:pt idx="228">
                  <c:v>245.89637461169082</c:v>
                </c:pt>
                <c:pt idx="229">
                  <c:v>245.72441451665705</c:v>
                </c:pt>
                <c:pt idx="230">
                  <c:v>245.5385563677724</c:v>
                </c:pt>
                <c:pt idx="231">
                  <c:v>245.36359312327454</c:v>
                </c:pt>
                <c:pt idx="232">
                  <c:v>245.22286658404792</c:v>
                </c:pt>
                <c:pt idx="233">
                  <c:v>245.0970872754603</c:v>
                </c:pt>
                <c:pt idx="234">
                  <c:v>244.9750408399575</c:v>
                </c:pt>
                <c:pt idx="235">
                  <c:v>244.82233211525687</c:v>
                </c:pt>
                <c:pt idx="236">
                  <c:v>244.69812487027951</c:v>
                </c:pt>
                <c:pt idx="237">
                  <c:v>244.59644141177003</c:v>
                </c:pt>
                <c:pt idx="238">
                  <c:v>244.51509236568884</c:v>
                </c:pt>
                <c:pt idx="239">
                  <c:v>244.40850884534476</c:v>
                </c:pt>
                <c:pt idx="240">
                  <c:v>244.29986488200302</c:v>
                </c:pt>
                <c:pt idx="241">
                  <c:v>244.20222224788535</c:v>
                </c:pt>
                <c:pt idx="242">
                  <c:v>244.09047549159962</c:v>
                </c:pt>
                <c:pt idx="243">
                  <c:v>243.96547299747255</c:v>
                </c:pt>
                <c:pt idx="244">
                  <c:v>243.8322645762901</c:v>
                </c:pt>
                <c:pt idx="245">
                  <c:v>243.6620595947997</c:v>
                </c:pt>
                <c:pt idx="246">
                  <c:v>243.50788595141913</c:v>
                </c:pt>
                <c:pt idx="247">
                  <c:v>243.3319682600889</c:v>
                </c:pt>
                <c:pt idx="248">
                  <c:v>243.14379623492169</c:v>
                </c:pt>
                <c:pt idx="249">
                  <c:v>242.93678530244</c:v>
                </c:pt>
                <c:pt idx="250">
                  <c:v>242.75592166618779</c:v>
                </c:pt>
                <c:pt idx="251">
                  <c:v>242.58450408126672</c:v>
                </c:pt>
                <c:pt idx="252">
                  <c:v>242.38677199621642</c:v>
                </c:pt>
                <c:pt idx="253">
                  <c:v>242.17827008310937</c:v>
                </c:pt>
                <c:pt idx="254">
                  <c:v>241.9552808189994</c:v>
                </c:pt>
                <c:pt idx="255">
                  <c:v>241.73940551157617</c:v>
                </c:pt>
                <c:pt idx="256">
                  <c:v>241.56797728795817</c:v>
                </c:pt>
                <c:pt idx="257">
                  <c:v>241.35680365373216</c:v>
                </c:pt>
                <c:pt idx="258">
                  <c:v>241.13611357446234</c:v>
                </c:pt>
                <c:pt idx="259">
                  <c:v>240.90026542529878</c:v>
                </c:pt>
                <c:pt idx="260">
                  <c:v>240.65225347278678</c:v>
                </c:pt>
                <c:pt idx="261">
                  <c:v>240.36227961377665</c:v>
                </c:pt>
                <c:pt idx="262">
                  <c:v>240.05799188420761</c:v>
                </c:pt>
                <c:pt idx="263">
                  <c:v>239.78560772012614</c:v>
                </c:pt>
                <c:pt idx="264">
                  <c:v>239.53676341719185</c:v>
                </c:pt>
                <c:pt idx="265">
                  <c:v>239.29397070812902</c:v>
                </c:pt>
                <c:pt idx="266">
                  <c:v>239.0409171153905</c:v>
                </c:pt>
                <c:pt idx="267">
                  <c:v>238.78788216397388</c:v>
                </c:pt>
                <c:pt idx="268">
                  <c:v>238.51788919486145</c:v>
                </c:pt>
                <c:pt idx="269">
                  <c:v>238.25504472976402</c:v>
                </c:pt>
                <c:pt idx="270">
                  <c:v>238.01821603053807</c:v>
                </c:pt>
                <c:pt idx="271">
                  <c:v>237.77922725845414</c:v>
                </c:pt>
                <c:pt idx="272">
                  <c:v>237.57983385258265</c:v>
                </c:pt>
                <c:pt idx="273">
                  <c:v>237.44436115967824</c:v>
                </c:pt>
                <c:pt idx="274">
                  <c:v>237.30188964877766</c:v>
                </c:pt>
                <c:pt idx="275">
                  <c:v>237.17563878185931</c:v>
                </c:pt>
                <c:pt idx="276">
                  <c:v>237.08203516234175</c:v>
                </c:pt>
                <c:pt idx="277">
                  <c:v>237.02331241405847</c:v>
                </c:pt>
                <c:pt idx="278">
                  <c:v>236.95251517952317</c:v>
                </c:pt>
                <c:pt idx="279">
                  <c:v>236.9189905575964</c:v>
                </c:pt>
                <c:pt idx="280">
                  <c:v>236.92486862669284</c:v>
                </c:pt>
                <c:pt idx="281">
                  <c:v>236.91844011453611</c:v>
                </c:pt>
                <c:pt idx="282">
                  <c:v>236.94463963522767</c:v>
                </c:pt>
                <c:pt idx="283">
                  <c:v>236.94738429788663</c:v>
                </c:pt>
                <c:pt idx="284">
                  <c:v>236.88943272516732</c:v>
                </c:pt>
                <c:pt idx="285">
                  <c:v>236.8223566302656</c:v>
                </c:pt>
                <c:pt idx="286">
                  <c:v>236.72625630003657</c:v>
                </c:pt>
                <c:pt idx="287">
                  <c:v>236.58507458514555</c:v>
                </c:pt>
                <c:pt idx="288">
                  <c:v>236.39746787934652</c:v>
                </c:pt>
                <c:pt idx="289">
                  <c:v>236.24771023907468</c:v>
                </c:pt>
                <c:pt idx="290">
                  <c:v>236.07885278894565</c:v>
                </c:pt>
                <c:pt idx="291">
                  <c:v>235.9076456017676</c:v>
                </c:pt>
                <c:pt idx="292">
                  <c:v>235.74726043321971</c:v>
                </c:pt>
                <c:pt idx="293">
                  <c:v>235.57454523405627</c:v>
                </c:pt>
                <c:pt idx="294">
                  <c:v>235.39197070267295</c:v>
                </c:pt>
                <c:pt idx="295">
                  <c:v>235.22831238413167</c:v>
                </c:pt>
                <c:pt idx="296">
                  <c:v>235.08251533131588</c:v>
                </c:pt>
                <c:pt idx="297">
                  <c:v>234.9212817564873</c:v>
                </c:pt>
                <c:pt idx="298">
                  <c:v>234.73450240207879</c:v>
                </c:pt>
                <c:pt idx="299">
                  <c:v>234.59032073123075</c:v>
                </c:pt>
                <c:pt idx="300">
                  <c:v>234.43261400010124</c:v>
                </c:pt>
                <c:pt idx="301">
                  <c:v>234.27239344016542</c:v>
                </c:pt>
                <c:pt idx="302">
                  <c:v>234.08844052165131</c:v>
                </c:pt>
                <c:pt idx="303">
                  <c:v>233.87797410460519</c:v>
                </c:pt>
                <c:pt idx="304">
                  <c:v>233.68064582021611</c:v>
                </c:pt>
                <c:pt idx="305">
                  <c:v>233.49249782934277</c:v>
                </c:pt>
                <c:pt idx="306">
                  <c:v>233.3158868545566</c:v>
                </c:pt>
                <c:pt idx="307">
                  <c:v>233.09428588268761</c:v>
                </c:pt>
                <c:pt idx="308">
                  <c:v>232.88043776536398</c:v>
                </c:pt>
                <c:pt idx="309">
                  <c:v>232.70730727022632</c:v>
                </c:pt>
                <c:pt idx="310">
                  <c:v>232.49370236259404</c:v>
                </c:pt>
                <c:pt idx="311">
                  <c:v>232.30467882862638</c:v>
                </c:pt>
                <c:pt idx="312">
                  <c:v>232.11375238994952</c:v>
                </c:pt>
                <c:pt idx="313">
                  <c:v>231.90851673545785</c:v>
                </c:pt>
                <c:pt idx="314">
                  <c:v>231.73326943818319</c:v>
                </c:pt>
                <c:pt idx="315">
                  <c:v>231.55071492484268</c:v>
                </c:pt>
                <c:pt idx="316">
                  <c:v>231.36555080109187</c:v>
                </c:pt>
                <c:pt idx="317">
                  <c:v>231.16694029765856</c:v>
                </c:pt>
                <c:pt idx="318">
                  <c:v>231.03913352012617</c:v>
                </c:pt>
                <c:pt idx="319">
                  <c:v>230.91116394260879</c:v>
                </c:pt>
                <c:pt idx="320">
                  <c:v>230.80819910896119</c:v>
                </c:pt>
                <c:pt idx="321">
                  <c:v>230.72530321516638</c:v>
                </c:pt>
                <c:pt idx="322">
                  <c:v>230.64829258311394</c:v>
                </c:pt>
                <c:pt idx="323">
                  <c:v>230.58798504160927</c:v>
                </c:pt>
                <c:pt idx="324">
                  <c:v>230.54705900470387</c:v>
                </c:pt>
                <c:pt idx="325">
                  <c:v>230.47333937178078</c:v>
                </c:pt>
                <c:pt idx="326">
                  <c:v>230.36186210553143</c:v>
                </c:pt>
                <c:pt idx="327">
                  <c:v>230.23940500892098</c:v>
                </c:pt>
                <c:pt idx="328">
                  <c:v>230.08418748290731</c:v>
                </c:pt>
                <c:pt idx="329">
                  <c:v>229.89609550411259</c:v>
                </c:pt>
                <c:pt idx="330">
                  <c:v>229.724536279614</c:v>
                </c:pt>
                <c:pt idx="331">
                  <c:v>229.54934918593059</c:v>
                </c:pt>
                <c:pt idx="332">
                  <c:v>229.42311637504073</c:v>
                </c:pt>
                <c:pt idx="333">
                  <c:v>229.26740035186893</c:v>
                </c:pt>
                <c:pt idx="334">
                  <c:v>229.06490400810858</c:v>
                </c:pt>
                <c:pt idx="335">
                  <c:v>228.81251152874145</c:v>
                </c:pt>
                <c:pt idx="336">
                  <c:v>228.56005108324422</c:v>
                </c:pt>
                <c:pt idx="337">
                  <c:v>228.28404093724359</c:v>
                </c:pt>
                <c:pt idx="338">
                  <c:v>227.97459536353074</c:v>
                </c:pt>
                <c:pt idx="339">
                  <c:v>227.7059519444087</c:v>
                </c:pt>
                <c:pt idx="340">
                  <c:v>227.40244353899044</c:v>
                </c:pt>
                <c:pt idx="341">
                  <c:v>227.08084537279194</c:v>
                </c:pt>
                <c:pt idx="342">
                  <c:v>226.72452469146813</c:v>
                </c:pt>
                <c:pt idx="343">
                  <c:v>226.33711306333316</c:v>
                </c:pt>
                <c:pt idx="344">
                  <c:v>225.92069675709286</c:v>
                </c:pt>
                <c:pt idx="345">
                  <c:v>225.52905023049112</c:v>
                </c:pt>
                <c:pt idx="346">
                  <c:v>225.14777460420436</c:v>
                </c:pt>
                <c:pt idx="347">
                  <c:v>224.76079768059699</c:v>
                </c:pt>
                <c:pt idx="348">
                  <c:v>224.37684479539681</c:v>
                </c:pt>
                <c:pt idx="349">
                  <c:v>224.06317473883576</c:v>
                </c:pt>
                <c:pt idx="350">
                  <c:v>223.78329023137775</c:v>
                </c:pt>
                <c:pt idx="351">
                  <c:v>223.50722369949634</c:v>
                </c:pt>
                <c:pt idx="352">
                  <c:v>223.25930660583839</c:v>
                </c:pt>
                <c:pt idx="353">
                  <c:v>223.06179687591202</c:v>
                </c:pt>
                <c:pt idx="354">
                  <c:v>222.85266917092989</c:v>
                </c:pt>
                <c:pt idx="355">
                  <c:v>222.68552451708521</c:v>
                </c:pt>
                <c:pt idx="356">
                  <c:v>222.56484862462628</c:v>
                </c:pt>
                <c:pt idx="357">
                  <c:v>222.48086770554548</c:v>
                </c:pt>
                <c:pt idx="358">
                  <c:v>222.45496210938035</c:v>
                </c:pt>
                <c:pt idx="359">
                  <c:v>222.42100228603027</c:v>
                </c:pt>
                <c:pt idx="360">
                  <c:v>222.39932161985018</c:v>
                </c:pt>
                <c:pt idx="361">
                  <c:v>222.33401350470857</c:v>
                </c:pt>
                <c:pt idx="362">
                  <c:v>222.27614824656791</c:v>
                </c:pt>
                <c:pt idx="363">
                  <c:v>222.23856428799556</c:v>
                </c:pt>
                <c:pt idx="364">
                  <c:v>222.18089285537064</c:v>
                </c:pt>
                <c:pt idx="365">
                  <c:v>222.08594603408898</c:v>
                </c:pt>
                <c:pt idx="366">
                  <c:v>221.9660024417455</c:v>
                </c:pt>
                <c:pt idx="367">
                  <c:v>221.81593411396298</c:v>
                </c:pt>
                <c:pt idx="368">
                  <c:v>221.67673803345201</c:v>
                </c:pt>
                <c:pt idx="369">
                  <c:v>221.50595750290086</c:v>
                </c:pt>
                <c:pt idx="370">
                  <c:v>221.37455898143276</c:v>
                </c:pt>
                <c:pt idx="371">
                  <c:v>221.23338238498326</c:v>
                </c:pt>
                <c:pt idx="372">
                  <c:v>221.13938842648349</c:v>
                </c:pt>
                <c:pt idx="373">
                  <c:v>221.04751365421401</c:v>
                </c:pt>
                <c:pt idx="374">
                  <c:v>220.92428972003708</c:v>
                </c:pt>
                <c:pt idx="375">
                  <c:v>220.8353956811095</c:v>
                </c:pt>
                <c:pt idx="376">
                  <c:v>220.78189673919135</c:v>
                </c:pt>
                <c:pt idx="377">
                  <c:v>220.70140913875127</c:v>
                </c:pt>
                <c:pt idx="378">
                  <c:v>220.60999544138821</c:v>
                </c:pt>
                <c:pt idx="379">
                  <c:v>220.50054452785531</c:v>
                </c:pt>
                <c:pt idx="380">
                  <c:v>220.42416942398822</c:v>
                </c:pt>
                <c:pt idx="381">
                  <c:v>220.360261986848</c:v>
                </c:pt>
                <c:pt idx="382">
                  <c:v>220.30016155747742</c:v>
                </c:pt>
                <c:pt idx="383">
                  <c:v>220.20148872986712</c:v>
                </c:pt>
                <c:pt idx="384">
                  <c:v>220.12530021313933</c:v>
                </c:pt>
                <c:pt idx="385">
                  <c:v>220.04155440204244</c:v>
                </c:pt>
                <c:pt idx="386">
                  <c:v>219.9402306896088</c:v>
                </c:pt>
                <c:pt idx="387">
                  <c:v>219.87976479867436</c:v>
                </c:pt>
                <c:pt idx="388">
                  <c:v>219.84396823234681</c:v>
                </c:pt>
                <c:pt idx="389">
                  <c:v>219.81232043989033</c:v>
                </c:pt>
                <c:pt idx="390">
                  <c:v>219.80032342284341</c:v>
                </c:pt>
                <c:pt idx="391">
                  <c:v>219.7439560308126</c:v>
                </c:pt>
                <c:pt idx="392">
                  <c:v>219.6439246208073</c:v>
                </c:pt>
                <c:pt idx="393">
                  <c:v>219.53187351096761</c:v>
                </c:pt>
                <c:pt idx="394">
                  <c:v>219.38880792122291</c:v>
                </c:pt>
                <c:pt idx="395">
                  <c:v>219.18468321407357</c:v>
                </c:pt>
                <c:pt idx="396">
                  <c:v>218.98345420153399</c:v>
                </c:pt>
                <c:pt idx="397">
                  <c:v>218.74233050624497</c:v>
                </c:pt>
                <c:pt idx="398">
                  <c:v>218.4259388485923</c:v>
                </c:pt>
                <c:pt idx="399">
                  <c:v>218.08613172466212</c:v>
                </c:pt>
                <c:pt idx="400">
                  <c:v>217.78318837969786</c:v>
                </c:pt>
                <c:pt idx="401">
                  <c:v>217.43870504070921</c:v>
                </c:pt>
                <c:pt idx="402">
                  <c:v>217.0985560900385</c:v>
                </c:pt>
                <c:pt idx="403">
                  <c:v>216.80876523576623</c:v>
                </c:pt>
                <c:pt idx="404">
                  <c:v>216.53345562700599</c:v>
                </c:pt>
                <c:pt idx="405">
                  <c:v>216.31245079587825</c:v>
                </c:pt>
                <c:pt idx="406">
                  <c:v>216.11809874235831</c:v>
                </c:pt>
                <c:pt idx="407">
                  <c:v>215.89930040492561</c:v>
                </c:pt>
                <c:pt idx="408">
                  <c:v>215.74845665643608</c:v>
                </c:pt>
                <c:pt idx="409">
                  <c:v>215.56532587648351</c:v>
                </c:pt>
                <c:pt idx="410">
                  <c:v>215.43272822702539</c:v>
                </c:pt>
                <c:pt idx="411">
                  <c:v>215.23029884517948</c:v>
                </c:pt>
                <c:pt idx="412">
                  <c:v>215.09972021657185</c:v>
                </c:pt>
                <c:pt idx="413">
                  <c:v>214.9860453201087</c:v>
                </c:pt>
                <c:pt idx="414">
                  <c:v>214.94482556057207</c:v>
                </c:pt>
                <c:pt idx="415">
                  <c:v>214.89602544010975</c:v>
                </c:pt>
                <c:pt idx="416">
                  <c:v>214.82686945132616</c:v>
                </c:pt>
                <c:pt idx="417">
                  <c:v>214.76910363840054</c:v>
                </c:pt>
                <c:pt idx="418">
                  <c:v>214.74591179037813</c:v>
                </c:pt>
                <c:pt idx="419">
                  <c:v>214.67054044036811</c:v>
                </c:pt>
                <c:pt idx="420">
                  <c:v>214.65689359533249</c:v>
                </c:pt>
                <c:pt idx="421">
                  <c:v>214.64474276056134</c:v>
                </c:pt>
                <c:pt idx="422">
                  <c:v>214.67671146541508</c:v>
                </c:pt>
                <c:pt idx="423">
                  <c:v>214.64132736944396</c:v>
                </c:pt>
                <c:pt idx="424">
                  <c:v>214.62539294316801</c:v>
                </c:pt>
                <c:pt idx="425">
                  <c:v>214.52252020840939</c:v>
                </c:pt>
                <c:pt idx="426">
                  <c:v>214.45728400875282</c:v>
                </c:pt>
                <c:pt idx="427">
                  <c:v>214.34714951546255</c:v>
                </c:pt>
                <c:pt idx="428">
                  <c:v>214.23486204359833</c:v>
                </c:pt>
                <c:pt idx="429">
                  <c:v>214.10131854106191</c:v>
                </c:pt>
                <c:pt idx="430">
                  <c:v>213.92994721595829</c:v>
                </c:pt>
                <c:pt idx="431">
                  <c:v>213.70716896462076</c:v>
                </c:pt>
                <c:pt idx="432">
                  <c:v>213.49547626664787</c:v>
                </c:pt>
                <c:pt idx="433">
                  <c:v>213.31294495254411</c:v>
                </c:pt>
                <c:pt idx="434">
                  <c:v>213.16773809765692</c:v>
                </c:pt>
                <c:pt idx="435">
                  <c:v>212.9520873740656</c:v>
                </c:pt>
                <c:pt idx="436">
                  <c:v>212.72079041884066</c:v>
                </c:pt>
                <c:pt idx="437">
                  <c:v>212.46796295659288</c:v>
                </c:pt>
                <c:pt idx="438">
                  <c:v>212.20360640730544</c:v>
                </c:pt>
                <c:pt idx="439">
                  <c:v>211.99961740005111</c:v>
                </c:pt>
                <c:pt idx="440">
                  <c:v>211.79793939235816</c:v>
                </c:pt>
                <c:pt idx="441">
                  <c:v>211.56669917327528</c:v>
                </c:pt>
                <c:pt idx="442">
                  <c:v>211.37326343327354</c:v>
                </c:pt>
                <c:pt idx="443">
                  <c:v>211.15447862763995</c:v>
                </c:pt>
                <c:pt idx="444">
                  <c:v>210.88366393665845</c:v>
                </c:pt>
                <c:pt idx="445">
                  <c:v>210.54286021306771</c:v>
                </c:pt>
                <c:pt idx="446">
                  <c:v>210.15157848499831</c:v>
                </c:pt>
                <c:pt idx="447">
                  <c:v>209.72201102891285</c:v>
                </c:pt>
                <c:pt idx="448">
                  <c:v>209.13904389883569</c:v>
                </c:pt>
                <c:pt idx="449">
                  <c:v>208.62284916701645</c:v>
                </c:pt>
                <c:pt idx="450">
                  <c:v>208.08849942184509</c:v>
                </c:pt>
                <c:pt idx="451">
                  <c:v>207.63790205646885</c:v>
                </c:pt>
                <c:pt idx="452">
                  <c:v>207.30501003060294</c:v>
                </c:pt>
                <c:pt idx="453">
                  <c:v>207.0469781009277</c:v>
                </c:pt>
                <c:pt idx="454">
                  <c:v>206.7513810196759</c:v>
                </c:pt>
                <c:pt idx="455">
                  <c:v>206.52907842501821</c:v>
                </c:pt>
                <c:pt idx="456">
                  <c:v>206.45852687006334</c:v>
                </c:pt>
                <c:pt idx="457">
                  <c:v>206.42831928273424</c:v>
                </c:pt>
                <c:pt idx="458">
                  <c:v>206.44250388128896</c:v>
                </c:pt>
                <c:pt idx="459">
                  <c:v>206.66257288168413</c:v>
                </c:pt>
                <c:pt idx="460">
                  <c:v>206.83142684631824</c:v>
                </c:pt>
                <c:pt idx="461">
                  <c:v>206.95914367430856</c:v>
                </c:pt>
                <c:pt idx="462">
                  <c:v>207.00511444131109</c:v>
                </c:pt>
                <c:pt idx="463">
                  <c:v>207.00009909132618</c:v>
                </c:pt>
                <c:pt idx="464">
                  <c:v>206.93791109318474</c:v>
                </c:pt>
                <c:pt idx="465">
                  <c:v>206.93961297360508</c:v>
                </c:pt>
                <c:pt idx="466">
                  <c:v>206.99072841861604</c:v>
                </c:pt>
                <c:pt idx="467">
                  <c:v>207.2216724916822</c:v>
                </c:pt>
                <c:pt idx="468">
                  <c:v>207.53354789647176</c:v>
                </c:pt>
                <c:pt idx="469">
                  <c:v>207.86446836056953</c:v>
                </c:pt>
                <c:pt idx="470">
                  <c:v>208.15862875705167</c:v>
                </c:pt>
                <c:pt idx="471">
                  <c:v>208.39323179891178</c:v>
                </c:pt>
                <c:pt idx="472">
                  <c:v>208.70026553642057</c:v>
                </c:pt>
                <c:pt idx="473">
                  <c:v>209.0039504147334</c:v>
                </c:pt>
                <c:pt idx="474">
                  <c:v>209.20407314762102</c:v>
                </c:pt>
                <c:pt idx="475">
                  <c:v>209.47874728635801</c:v>
                </c:pt>
                <c:pt idx="476">
                  <c:v>209.72364580020425</c:v>
                </c:pt>
                <c:pt idx="477">
                  <c:v>209.84380854835982</c:v>
                </c:pt>
                <c:pt idx="478">
                  <c:v>209.7613873855247</c:v>
                </c:pt>
                <c:pt idx="479">
                  <c:v>209.78439371216174</c:v>
                </c:pt>
                <c:pt idx="480">
                  <c:v>209.87797748881582</c:v>
                </c:pt>
                <c:pt idx="481">
                  <c:v>209.94780330300574</c:v>
                </c:pt>
                <c:pt idx="482">
                  <c:v>210.09734962282491</c:v>
                </c:pt>
                <c:pt idx="483">
                  <c:v>210.16087056434046</c:v>
                </c:pt>
                <c:pt idx="484">
                  <c:v>210.20335948165339</c:v>
                </c:pt>
                <c:pt idx="485">
                  <c:v>210.41361688090041</c:v>
                </c:pt>
                <c:pt idx="486">
                  <c:v>210.64031040157681</c:v>
                </c:pt>
                <c:pt idx="487">
                  <c:v>210.91808074247913</c:v>
                </c:pt>
                <c:pt idx="488">
                  <c:v>211.23640076850089</c:v>
                </c:pt>
                <c:pt idx="489">
                  <c:v>211.54635378464502</c:v>
                </c:pt>
                <c:pt idx="490">
                  <c:v>211.77784147677767</c:v>
                </c:pt>
                <c:pt idx="491">
                  <c:v>212.04049961532516</c:v>
                </c:pt>
                <c:pt idx="492">
                  <c:v>212.31135420970935</c:v>
                </c:pt>
                <c:pt idx="493">
                  <c:v>212.6458876143551</c:v>
                </c:pt>
                <c:pt idx="494">
                  <c:v>213.1056885859299</c:v>
                </c:pt>
                <c:pt idx="495">
                  <c:v>213.61405268634024</c:v>
                </c:pt>
                <c:pt idx="496">
                  <c:v>214.08962488485716</c:v>
                </c:pt>
                <c:pt idx="497">
                  <c:v>214.47491109156465</c:v>
                </c:pt>
                <c:pt idx="498">
                  <c:v>214.82726750093363</c:v>
                </c:pt>
                <c:pt idx="499">
                  <c:v>215.11959731963728</c:v>
                </c:pt>
                <c:pt idx="500">
                  <c:v>215.43365416310786</c:v>
                </c:pt>
                <c:pt idx="501">
                  <c:v>215.78384983940555</c:v>
                </c:pt>
                <c:pt idx="502">
                  <c:v>215.98613060455881</c:v>
                </c:pt>
                <c:pt idx="503">
                  <c:v>216.17802930546446</c:v>
                </c:pt>
                <c:pt idx="504">
                  <c:v>216.28692273119941</c:v>
                </c:pt>
                <c:pt idx="505">
                  <c:v>216.27807753235101</c:v>
                </c:pt>
                <c:pt idx="506">
                  <c:v>216.31583494579729</c:v>
                </c:pt>
                <c:pt idx="507">
                  <c:v>216.30699927449055</c:v>
                </c:pt>
                <c:pt idx="508">
                  <c:v>216.32712633666605</c:v>
                </c:pt>
                <c:pt idx="509">
                  <c:v>216.36160762314941</c:v>
                </c:pt>
                <c:pt idx="510">
                  <c:v>216.43400573672119</c:v>
                </c:pt>
                <c:pt idx="511">
                  <c:v>216.46268597902011</c:v>
                </c:pt>
                <c:pt idx="512">
                  <c:v>216.39967723058032</c:v>
                </c:pt>
                <c:pt idx="513">
                  <c:v>216.47469960020103</c:v>
                </c:pt>
                <c:pt idx="514">
                  <c:v>216.61068563175394</c:v>
                </c:pt>
                <c:pt idx="515">
                  <c:v>216.70988882353367</c:v>
                </c:pt>
                <c:pt idx="516">
                  <c:v>216.89615850974965</c:v>
                </c:pt>
                <c:pt idx="517">
                  <c:v>216.98475704338301</c:v>
                </c:pt>
                <c:pt idx="518">
                  <c:v>217.09489092313669</c:v>
                </c:pt>
                <c:pt idx="519">
                  <c:v>217.21503049616919</c:v>
                </c:pt>
                <c:pt idx="520">
                  <c:v>217.35691586103175</c:v>
                </c:pt>
                <c:pt idx="521">
                  <c:v>217.54412271278497</c:v>
                </c:pt>
                <c:pt idx="522">
                  <c:v>217.70736813241112</c:v>
                </c:pt>
                <c:pt idx="523">
                  <c:v>217.89853085468889</c:v>
                </c:pt>
                <c:pt idx="524">
                  <c:v>218.00536853222795</c:v>
                </c:pt>
                <c:pt idx="525">
                  <c:v>218.03880525482205</c:v>
                </c:pt>
                <c:pt idx="526">
                  <c:v>218.21467232162334</c:v>
                </c:pt>
                <c:pt idx="527">
                  <c:v>218.36163289803488</c:v>
                </c:pt>
                <c:pt idx="528">
                  <c:v>218.50337497012163</c:v>
                </c:pt>
                <c:pt idx="529">
                  <c:v>218.70070772899405</c:v>
                </c:pt>
                <c:pt idx="530">
                  <c:v>218.83337137113503</c:v>
                </c:pt>
                <c:pt idx="531">
                  <c:v>218.90642064299271</c:v>
                </c:pt>
                <c:pt idx="532">
                  <c:v>219.01399360565085</c:v>
                </c:pt>
                <c:pt idx="533">
                  <c:v>219.17620177192782</c:v>
                </c:pt>
                <c:pt idx="534">
                  <c:v>219.27310236375479</c:v>
                </c:pt>
                <c:pt idx="535">
                  <c:v>219.34352730297391</c:v>
                </c:pt>
                <c:pt idx="536">
                  <c:v>219.42349828546014</c:v>
                </c:pt>
                <c:pt idx="537">
                  <c:v>219.45539001217659</c:v>
                </c:pt>
                <c:pt idx="538">
                  <c:v>219.44658763578269</c:v>
                </c:pt>
                <c:pt idx="539">
                  <c:v>219.42930453920928</c:v>
                </c:pt>
                <c:pt idx="540">
                  <c:v>219.46143407070406</c:v>
                </c:pt>
                <c:pt idx="541">
                  <c:v>219.50575969884267</c:v>
                </c:pt>
                <c:pt idx="542">
                  <c:v>219.61985604623951</c:v>
                </c:pt>
                <c:pt idx="543">
                  <c:v>219.74089193288694</c:v>
                </c:pt>
                <c:pt idx="544">
                  <c:v>219.8621200538478</c:v>
                </c:pt>
                <c:pt idx="545">
                  <c:v>220.11145935893595</c:v>
                </c:pt>
                <c:pt idx="546">
                  <c:v>220.38219087496208</c:v>
                </c:pt>
                <c:pt idx="547">
                  <c:v>220.59149390444298</c:v>
                </c:pt>
                <c:pt idx="548">
                  <c:v>220.80858839616815</c:v>
                </c:pt>
                <c:pt idx="549">
                  <c:v>221.07196898807453</c:v>
                </c:pt>
                <c:pt idx="550">
                  <c:v>221.3953181128085</c:v>
                </c:pt>
                <c:pt idx="551">
                  <c:v>221.6586628416533</c:v>
                </c:pt>
                <c:pt idx="552">
                  <c:v>221.94012665306079</c:v>
                </c:pt>
                <c:pt idx="553">
                  <c:v>222.10535235153279</c:v>
                </c:pt>
                <c:pt idx="554">
                  <c:v>222.2485194271348</c:v>
                </c:pt>
                <c:pt idx="555">
                  <c:v>222.26290593193727</c:v>
                </c:pt>
                <c:pt idx="556">
                  <c:v>222.23599810847438</c:v>
                </c:pt>
                <c:pt idx="557">
                  <c:v>222.25993268619806</c:v>
                </c:pt>
                <c:pt idx="558">
                  <c:v>222.33266211253158</c:v>
                </c:pt>
                <c:pt idx="559">
                  <c:v>222.33154897209792</c:v>
                </c:pt>
                <c:pt idx="560">
                  <c:v>222.26961637052696</c:v>
                </c:pt>
                <c:pt idx="561">
                  <c:v>222.26006396861203</c:v>
                </c:pt>
                <c:pt idx="562">
                  <c:v>222.28535510688141</c:v>
                </c:pt>
                <c:pt idx="563">
                  <c:v>222.35482476880875</c:v>
                </c:pt>
                <c:pt idx="564">
                  <c:v>222.45616692816267</c:v>
                </c:pt>
                <c:pt idx="565">
                  <c:v>222.52427424190182</c:v>
                </c:pt>
                <c:pt idx="566">
                  <c:v>222.69514011629002</c:v>
                </c:pt>
                <c:pt idx="567">
                  <c:v>222.82264332172693</c:v>
                </c:pt>
                <c:pt idx="568">
                  <c:v>222.86361598099495</c:v>
                </c:pt>
                <c:pt idx="569">
                  <c:v>222.92493396344321</c:v>
                </c:pt>
                <c:pt idx="570">
                  <c:v>223.01017603522311</c:v>
                </c:pt>
                <c:pt idx="571">
                  <c:v>223.05920952505721</c:v>
                </c:pt>
                <c:pt idx="572">
                  <c:v>223.09304227730522</c:v>
                </c:pt>
                <c:pt idx="573">
                  <c:v>223.0262993379302</c:v>
                </c:pt>
                <c:pt idx="574">
                  <c:v>222.87828409802972</c:v>
                </c:pt>
                <c:pt idx="575">
                  <c:v>222.67363886124411</c:v>
                </c:pt>
                <c:pt idx="576">
                  <c:v>222.38213904480958</c:v>
                </c:pt>
                <c:pt idx="577">
                  <c:v>222.10523707448476</c:v>
                </c:pt>
                <c:pt idx="578">
                  <c:v>221.7968984675127</c:v>
                </c:pt>
                <c:pt idx="579">
                  <c:v>221.54187386209912</c:v>
                </c:pt>
                <c:pt idx="580">
                  <c:v>221.27455490793648</c:v>
                </c:pt>
                <c:pt idx="581">
                  <c:v>221.01596157499293</c:v>
                </c:pt>
                <c:pt idx="582">
                  <c:v>220.8074592497467</c:v>
                </c:pt>
                <c:pt idx="583">
                  <c:v>220.51654979192841</c:v>
                </c:pt>
                <c:pt idx="584">
                  <c:v>220.23316616020196</c:v>
                </c:pt>
                <c:pt idx="585">
                  <c:v>219.97617626936838</c:v>
                </c:pt>
                <c:pt idx="586">
                  <c:v>219.82089949922263</c:v>
                </c:pt>
                <c:pt idx="587">
                  <c:v>219.75625766476446</c:v>
                </c:pt>
                <c:pt idx="588">
                  <c:v>219.78840786007871</c:v>
                </c:pt>
                <c:pt idx="589">
                  <c:v>219.82141204085298</c:v>
                </c:pt>
                <c:pt idx="590">
                  <c:v>219.81964770752572</c:v>
                </c:pt>
                <c:pt idx="591">
                  <c:v>219.80207768308156</c:v>
                </c:pt>
                <c:pt idx="592">
                  <c:v>219.7199839087728</c:v>
                </c:pt>
                <c:pt idx="593">
                  <c:v>219.59009789170713</c:v>
                </c:pt>
                <c:pt idx="594">
                  <c:v>219.55758455228349</c:v>
                </c:pt>
                <c:pt idx="595">
                  <c:v>219.5373483122624</c:v>
                </c:pt>
                <c:pt idx="596">
                  <c:v>219.55431891950977</c:v>
                </c:pt>
                <c:pt idx="597">
                  <c:v>219.45002496488638</c:v>
                </c:pt>
                <c:pt idx="598">
                  <c:v>219.43875975346472</c:v>
                </c:pt>
                <c:pt idx="599">
                  <c:v>219.32997529192994</c:v>
                </c:pt>
                <c:pt idx="600">
                  <c:v>219.38666112920851</c:v>
                </c:pt>
                <c:pt idx="601">
                  <c:v>219.46153839992408</c:v>
                </c:pt>
                <c:pt idx="602">
                  <c:v>219.57533824629647</c:v>
                </c:pt>
                <c:pt idx="603">
                  <c:v>219.68183622634504</c:v>
                </c:pt>
                <c:pt idx="604">
                  <c:v>219.95086964541338</c:v>
                </c:pt>
                <c:pt idx="605">
                  <c:v>220.16298996601546</c:v>
                </c:pt>
                <c:pt idx="606">
                  <c:v>220.38660861032133</c:v>
                </c:pt>
                <c:pt idx="607">
                  <c:v>220.5197569635254</c:v>
                </c:pt>
                <c:pt idx="608">
                  <c:v>220.7954161861702</c:v>
                </c:pt>
                <c:pt idx="609">
                  <c:v>221.02235994998259</c:v>
                </c:pt>
                <c:pt idx="610">
                  <c:v>221.23658002735502</c:v>
                </c:pt>
                <c:pt idx="611">
                  <c:v>221.3093582922134</c:v>
                </c:pt>
                <c:pt idx="612">
                  <c:v>221.42119882473048</c:v>
                </c:pt>
                <c:pt idx="613">
                  <c:v>221.49233005805911</c:v>
                </c:pt>
                <c:pt idx="614">
                  <c:v>221.71453994155422</c:v>
                </c:pt>
                <c:pt idx="615">
                  <c:v>221.93468441546415</c:v>
                </c:pt>
                <c:pt idx="616">
                  <c:v>222.07758130294789</c:v>
                </c:pt>
                <c:pt idx="617">
                  <c:v>222.22076812738831</c:v>
                </c:pt>
                <c:pt idx="618">
                  <c:v>222.51105886042228</c:v>
                </c:pt>
                <c:pt idx="619">
                  <c:v>222.73653282298832</c:v>
                </c:pt>
                <c:pt idx="620">
                  <c:v>222.91562469585799</c:v>
                </c:pt>
                <c:pt idx="621">
                  <c:v>223.08791806061257</c:v>
                </c:pt>
                <c:pt idx="622">
                  <c:v>223.2444110270693</c:v>
                </c:pt>
                <c:pt idx="623">
                  <c:v>223.35731335999836</c:v>
                </c:pt>
                <c:pt idx="624">
                  <c:v>223.54650980219245</c:v>
                </c:pt>
                <c:pt idx="625">
                  <c:v>223.6274574383157</c:v>
                </c:pt>
                <c:pt idx="626">
                  <c:v>223.58959359478288</c:v>
                </c:pt>
                <c:pt idx="627">
                  <c:v>223.5709845420613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50720"/>
        <c:axId val="154352640"/>
      </c:scatterChart>
      <c:valAx>
        <c:axId val="154350720"/>
        <c:scaling>
          <c:orientation val="minMax"/>
          <c:max val="275"/>
          <c:min val="20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352640"/>
        <c:crosses val="autoZero"/>
        <c:crossBetween val="midCat"/>
        <c:majorUnit val="10"/>
        <c:minorUnit val="5"/>
      </c:valAx>
      <c:valAx>
        <c:axId val="15435264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35072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70C0"/>
                </a:solidFill>
              </a:defRPr>
            </a:pPr>
            <a:r>
              <a:rPr lang="en-US" sz="900">
                <a:solidFill>
                  <a:srgbClr val="0070C0"/>
                </a:solidFill>
              </a:rPr>
              <a:t>Eq. (A33)</a:t>
            </a:r>
          </a:p>
        </c:rich>
      </c:tx>
      <c:layout>
        <c:manualLayout>
          <c:xMode val="edge"/>
          <c:yMode val="edge"/>
          <c:x val="0.32131150793650792"/>
          <c:y val="0.70051587301587304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(A33)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2.390774219370837</c:v>
                </c:pt>
                <c:pt idx="1">
                  <c:v>1.6639005124045818</c:v>
                </c:pt>
                <c:pt idx="2">
                  <c:v>1.3731916427065742</c:v>
                </c:pt>
                <c:pt idx="3">
                  <c:v>1.233647253750848</c:v>
                </c:pt>
                <c:pt idx="4">
                  <c:v>1.160606000580213</c:v>
                </c:pt>
                <c:pt idx="5">
                  <c:v>1.1519584297993086</c:v>
                </c:pt>
                <c:pt idx="6">
                  <c:v>1.1256041403067223</c:v>
                </c:pt>
                <c:pt idx="7">
                  <c:v>1.1365714803616831</c:v>
                </c:pt>
                <c:pt idx="8">
                  <c:v>0.89051786675964195</c:v>
                </c:pt>
                <c:pt idx="9">
                  <c:v>0.88946921531755452</c:v>
                </c:pt>
                <c:pt idx="10">
                  <c:v>0.90764228577036243</c:v>
                </c:pt>
                <c:pt idx="11">
                  <c:v>0.91722982271870346</c:v>
                </c:pt>
                <c:pt idx="12">
                  <c:v>0.93594342284359699</c:v>
                </c:pt>
                <c:pt idx="13">
                  <c:v>0.93755550273530075</c:v>
                </c:pt>
                <c:pt idx="14">
                  <c:v>0.9529669341782625</c:v>
                </c:pt>
                <c:pt idx="15">
                  <c:v>0.96326113195954088</c:v>
                </c:pt>
                <c:pt idx="16">
                  <c:v>0.97105473170297274</c:v>
                </c:pt>
                <c:pt idx="17">
                  <c:v>0.96121168146608216</c:v>
                </c:pt>
                <c:pt idx="18">
                  <c:v>0.8238815172411621</c:v>
                </c:pt>
                <c:pt idx="19">
                  <c:v>0.83604141257838827</c:v>
                </c:pt>
                <c:pt idx="20">
                  <c:v>0.8401600261501142</c:v>
                </c:pt>
                <c:pt idx="21">
                  <c:v>0.83676235387906528</c:v>
                </c:pt>
                <c:pt idx="22">
                  <c:v>0.82951709563584919</c:v>
                </c:pt>
                <c:pt idx="23">
                  <c:v>0.82324436984438765</c:v>
                </c:pt>
                <c:pt idx="24">
                  <c:v>0.80657524324409635</c:v>
                </c:pt>
                <c:pt idx="25">
                  <c:v>0.78370455688185703</c:v>
                </c:pt>
                <c:pt idx="26">
                  <c:v>0.76253021581950609</c:v>
                </c:pt>
                <c:pt idx="27">
                  <c:v>0.7366168474717949</c:v>
                </c:pt>
                <c:pt idx="28">
                  <c:v>0.61908119479896551</c:v>
                </c:pt>
                <c:pt idx="29">
                  <c:v>0.59364940870821925</c:v>
                </c:pt>
                <c:pt idx="30">
                  <c:v>0.56606615026532681</c:v>
                </c:pt>
                <c:pt idx="31">
                  <c:v>0.54230575084410204</c:v>
                </c:pt>
                <c:pt idx="32">
                  <c:v>0.51338456684952383</c:v>
                </c:pt>
                <c:pt idx="33">
                  <c:v>0.48680966476968934</c:v>
                </c:pt>
                <c:pt idx="34">
                  <c:v>0.45959946435092958</c:v>
                </c:pt>
                <c:pt idx="35">
                  <c:v>0.4335529840813771</c:v>
                </c:pt>
                <c:pt idx="36">
                  <c:v>0.41030814840652052</c:v>
                </c:pt>
                <c:pt idx="37">
                  <c:v>0.38500101789435226</c:v>
                </c:pt>
                <c:pt idx="38">
                  <c:v>0.3251281896419439</c:v>
                </c:pt>
                <c:pt idx="39">
                  <c:v>0.30639808766393017</c:v>
                </c:pt>
                <c:pt idx="40">
                  <c:v>0.28929312117795164</c:v>
                </c:pt>
                <c:pt idx="41">
                  <c:v>0.27376238098709638</c:v>
                </c:pt>
                <c:pt idx="42">
                  <c:v>0.25952689906624149</c:v>
                </c:pt>
                <c:pt idx="43">
                  <c:v>0.24681784527888545</c:v>
                </c:pt>
                <c:pt idx="44">
                  <c:v>0.23522138063847831</c:v>
                </c:pt>
                <c:pt idx="45">
                  <c:v>0.22489665138061127</c:v>
                </c:pt>
                <c:pt idx="46">
                  <c:v>0.21528153336231615</c:v>
                </c:pt>
                <c:pt idx="47">
                  <c:v>0.20678133897178458</c:v>
                </c:pt>
                <c:pt idx="48">
                  <c:v>0.1830336170369132</c:v>
                </c:pt>
                <c:pt idx="49">
                  <c:v>0.17656047276646022</c:v>
                </c:pt>
                <c:pt idx="50">
                  <c:v>0.17082210292483183</c:v>
                </c:pt>
                <c:pt idx="51">
                  <c:v>0.1654713618887276</c:v>
                </c:pt>
                <c:pt idx="52">
                  <c:v>0.16080054580062592</c:v>
                </c:pt>
                <c:pt idx="53">
                  <c:v>0.1562765823344249</c:v>
                </c:pt>
                <c:pt idx="54">
                  <c:v>0.15235568547545153</c:v>
                </c:pt>
                <c:pt idx="55">
                  <c:v>0.14880225844203307</c:v>
                </c:pt>
                <c:pt idx="56">
                  <c:v>0.14541743359525605</c:v>
                </c:pt>
                <c:pt idx="57">
                  <c:v>0.142379338773342</c:v>
                </c:pt>
                <c:pt idx="58">
                  <c:v>0.13034025891569834</c:v>
                </c:pt>
                <c:pt idx="59">
                  <c:v>0.12794144282876307</c:v>
                </c:pt>
                <c:pt idx="60">
                  <c:v>0.12574011487219813</c:v>
                </c:pt>
                <c:pt idx="61">
                  <c:v>0.12392353165392848</c:v>
                </c:pt>
                <c:pt idx="62">
                  <c:v>0.12217184913968877</c:v>
                </c:pt>
                <c:pt idx="63">
                  <c:v>0.12054772597555866</c:v>
                </c:pt>
                <c:pt idx="64">
                  <c:v>0.11912258469005783</c:v>
                </c:pt>
                <c:pt idx="65">
                  <c:v>0.11776129586366559</c:v>
                </c:pt>
                <c:pt idx="66">
                  <c:v>0.11657859945549498</c:v>
                </c:pt>
                <c:pt idx="67">
                  <c:v>0.11553200425922641</c:v>
                </c:pt>
                <c:pt idx="68">
                  <c:v>0.10793189157442262</c:v>
                </c:pt>
                <c:pt idx="69">
                  <c:v>0.10715536922653483</c:v>
                </c:pt>
                <c:pt idx="70">
                  <c:v>0.10643623701055921</c:v>
                </c:pt>
                <c:pt idx="71">
                  <c:v>0.10588680708238876</c:v>
                </c:pt>
                <c:pt idx="72">
                  <c:v>0.10541463400324248</c:v>
                </c:pt>
                <c:pt idx="73">
                  <c:v>0.10498006883877251</c:v>
                </c:pt>
                <c:pt idx="74">
                  <c:v>0.10465633155870913</c:v>
                </c:pt>
                <c:pt idx="75">
                  <c:v>0.10451647760189926</c:v>
                </c:pt>
                <c:pt idx="76">
                  <c:v>0.10451966613837822</c:v>
                </c:pt>
                <c:pt idx="77">
                  <c:v>0.10440170897600366</c:v>
                </c:pt>
                <c:pt idx="78">
                  <c:v>9.8978016387838416E-2</c:v>
                </c:pt>
                <c:pt idx="79">
                  <c:v>9.9051108368146609E-2</c:v>
                </c:pt>
                <c:pt idx="80">
                  <c:v>9.9203539738276114E-2</c:v>
                </c:pt>
                <c:pt idx="81">
                  <c:v>9.9339523484343453E-2</c:v>
                </c:pt>
                <c:pt idx="82">
                  <c:v>9.9611002651821837E-2</c:v>
                </c:pt>
                <c:pt idx="83">
                  <c:v>9.9976563348987912E-2</c:v>
                </c:pt>
                <c:pt idx="84">
                  <c:v>0.1003812922340495</c:v>
                </c:pt>
                <c:pt idx="85">
                  <c:v>0.10084573242560532</c:v>
                </c:pt>
                <c:pt idx="86">
                  <c:v>0.10127308683130649</c:v>
                </c:pt>
                <c:pt idx="87">
                  <c:v>0.10179308982049068</c:v>
                </c:pt>
                <c:pt idx="88">
                  <c:v>9.747470360639765E-2</c:v>
                </c:pt>
                <c:pt idx="89">
                  <c:v>9.8000699586794887E-2</c:v>
                </c:pt>
                <c:pt idx="90">
                  <c:v>9.8612234199278448E-2</c:v>
                </c:pt>
                <c:pt idx="91">
                  <c:v>9.9253328213419936E-2</c:v>
                </c:pt>
                <c:pt idx="92">
                  <c:v>9.9975073777228696E-2</c:v>
                </c:pt>
                <c:pt idx="93">
                  <c:v>0.1007263292676449</c:v>
                </c:pt>
                <c:pt idx="94">
                  <c:v>0.10141764196633933</c:v>
                </c:pt>
                <c:pt idx="95">
                  <c:v>0.10210203131360504</c:v>
                </c:pt>
                <c:pt idx="96">
                  <c:v>0.10292917559987325</c:v>
                </c:pt>
                <c:pt idx="97">
                  <c:v>0.10369970044773308</c:v>
                </c:pt>
                <c:pt idx="98">
                  <c:v>9.9897754672011382E-2</c:v>
                </c:pt>
                <c:pt idx="99">
                  <c:v>0.10067915537701816</c:v>
                </c:pt>
                <c:pt idx="100">
                  <c:v>0.10149882466254607</c:v>
                </c:pt>
                <c:pt idx="101">
                  <c:v>0.10247000548452344</c:v>
                </c:pt>
                <c:pt idx="102">
                  <c:v>0.10335855445634155</c:v>
                </c:pt>
                <c:pt idx="103">
                  <c:v>0.10432073287581396</c:v>
                </c:pt>
                <c:pt idx="104">
                  <c:v>0.10523539867737262</c:v>
                </c:pt>
                <c:pt idx="105">
                  <c:v>0.10623562514629684</c:v>
                </c:pt>
                <c:pt idx="106">
                  <c:v>0.10717849944621378</c:v>
                </c:pt>
                <c:pt idx="107">
                  <c:v>0.10811559337675322</c:v>
                </c:pt>
                <c:pt idx="108">
                  <c:v>0.10468935898359646</c:v>
                </c:pt>
                <c:pt idx="109">
                  <c:v>0.10566887218003221</c:v>
                </c:pt>
                <c:pt idx="110">
                  <c:v>0.10665138251737924</c:v>
                </c:pt>
                <c:pt idx="111">
                  <c:v>0.10762957001307198</c:v>
                </c:pt>
                <c:pt idx="112">
                  <c:v>0.10871631497708796</c:v>
                </c:pt>
                <c:pt idx="113">
                  <c:v>0.10975410587807462</c:v>
                </c:pt>
                <c:pt idx="114">
                  <c:v>0.11076915645124757</c:v>
                </c:pt>
                <c:pt idx="115">
                  <c:v>0.11184300633079249</c:v>
                </c:pt>
                <c:pt idx="116">
                  <c:v>0.11288505871649319</c:v>
                </c:pt>
                <c:pt idx="117">
                  <c:v>0.11399372736273679</c:v>
                </c:pt>
                <c:pt idx="118">
                  <c:v>0.11084290574577031</c:v>
                </c:pt>
                <c:pt idx="119">
                  <c:v>0.11196198437732922</c:v>
                </c:pt>
                <c:pt idx="120">
                  <c:v>0.11317108438203075</c:v>
                </c:pt>
                <c:pt idx="121">
                  <c:v>0.11434581173401745</c:v>
                </c:pt>
                <c:pt idx="122">
                  <c:v>0.11562594753576701</c:v>
                </c:pt>
                <c:pt idx="123">
                  <c:v>0.11693241258607208</c:v>
                </c:pt>
                <c:pt idx="124">
                  <c:v>0.1181018453408508</c:v>
                </c:pt>
                <c:pt idx="125">
                  <c:v>0.11936263037004588</c:v>
                </c:pt>
                <c:pt idx="126">
                  <c:v>0.12054791733595201</c:v>
                </c:pt>
                <c:pt idx="127">
                  <c:v>0.12200641953266488</c:v>
                </c:pt>
                <c:pt idx="128">
                  <c:v>0.11881695124457893</c:v>
                </c:pt>
                <c:pt idx="129">
                  <c:v>0.12008722008644088</c:v>
                </c:pt>
                <c:pt idx="130">
                  <c:v>0.12124536439014591</c:v>
                </c:pt>
                <c:pt idx="131">
                  <c:v>0.12243582602753939</c:v>
                </c:pt>
                <c:pt idx="132">
                  <c:v>0.12363656479970538</c:v>
                </c:pt>
                <c:pt idx="133">
                  <c:v>0.12477418314293809</c:v>
                </c:pt>
                <c:pt idx="134">
                  <c:v>0.12607490653090336</c:v>
                </c:pt>
                <c:pt idx="135">
                  <c:v>0.12732056990874263</c:v>
                </c:pt>
                <c:pt idx="136">
                  <c:v>0.12861631738246865</c:v>
                </c:pt>
                <c:pt idx="137">
                  <c:v>0.1299990435583778</c:v>
                </c:pt>
                <c:pt idx="138">
                  <c:v>0.12696160603142781</c:v>
                </c:pt>
                <c:pt idx="139">
                  <c:v>0.128254833193749</c:v>
                </c:pt>
                <c:pt idx="140">
                  <c:v>0.12957389376907208</c:v>
                </c:pt>
                <c:pt idx="141">
                  <c:v>0.13081686634799566</c:v>
                </c:pt>
                <c:pt idx="142">
                  <c:v>0.13215462892530455</c:v>
                </c:pt>
                <c:pt idx="143">
                  <c:v>0.13338530186454492</c:v>
                </c:pt>
                <c:pt idx="144">
                  <c:v>0.13467047185653305</c:v>
                </c:pt>
                <c:pt idx="145">
                  <c:v>0.13589352954117409</c:v>
                </c:pt>
                <c:pt idx="146">
                  <c:v>0.13708725451709669</c:v>
                </c:pt>
                <c:pt idx="147">
                  <c:v>0.13829084378702763</c:v>
                </c:pt>
                <c:pt idx="148">
                  <c:v>0.13506195289994274</c:v>
                </c:pt>
                <c:pt idx="149">
                  <c:v>0.13643511667901345</c:v>
                </c:pt>
                <c:pt idx="150">
                  <c:v>0.13764643275188662</c:v>
                </c:pt>
                <c:pt idx="151">
                  <c:v>0.13898596849375841</c:v>
                </c:pt>
                <c:pt idx="152">
                  <c:v>0.14015544283093551</c:v>
                </c:pt>
                <c:pt idx="153">
                  <c:v>0.14145860516189579</c:v>
                </c:pt>
                <c:pt idx="154">
                  <c:v>0.14301317342184611</c:v>
                </c:pt>
                <c:pt idx="155">
                  <c:v>0.14445453037156678</c:v>
                </c:pt>
                <c:pt idx="156">
                  <c:v>0.14578416985451784</c:v>
                </c:pt>
                <c:pt idx="157">
                  <c:v>0.14700587233461801</c:v>
                </c:pt>
                <c:pt idx="158">
                  <c:v>0.14385931086325668</c:v>
                </c:pt>
                <c:pt idx="159">
                  <c:v>0.14526103728345904</c:v>
                </c:pt>
                <c:pt idx="160">
                  <c:v>0.14672282099406822</c:v>
                </c:pt>
                <c:pt idx="161">
                  <c:v>0.14791682243699841</c:v>
                </c:pt>
                <c:pt idx="162">
                  <c:v>0.1493769837231117</c:v>
                </c:pt>
                <c:pt idx="163">
                  <c:v>0.15072947948510246</c:v>
                </c:pt>
                <c:pt idx="164">
                  <c:v>0.15242939949482728</c:v>
                </c:pt>
                <c:pt idx="165">
                  <c:v>0.15413656962457417</c:v>
                </c:pt>
                <c:pt idx="166">
                  <c:v>0.15551369245416014</c:v>
                </c:pt>
                <c:pt idx="167">
                  <c:v>0.15700356751248115</c:v>
                </c:pt>
                <c:pt idx="168">
                  <c:v>0.15401637171342672</c:v>
                </c:pt>
                <c:pt idx="169">
                  <c:v>0.15555365840227359</c:v>
                </c:pt>
                <c:pt idx="170">
                  <c:v>0.15704319798250851</c:v>
                </c:pt>
                <c:pt idx="171">
                  <c:v>0.15854884092318622</c:v>
                </c:pt>
                <c:pt idx="172">
                  <c:v>0.16007979955602661</c:v>
                </c:pt>
                <c:pt idx="173">
                  <c:v>0.16181465671192824</c:v>
                </c:pt>
                <c:pt idx="174">
                  <c:v>0.16348374661574966</c:v>
                </c:pt>
                <c:pt idx="175">
                  <c:v>0.1654459156280976</c:v>
                </c:pt>
                <c:pt idx="176">
                  <c:v>0.16733733417800706</c:v>
                </c:pt>
                <c:pt idx="177">
                  <c:v>0.1693632664939953</c:v>
                </c:pt>
                <c:pt idx="178">
                  <c:v>0.16678377434067956</c:v>
                </c:pt>
                <c:pt idx="179">
                  <c:v>0.16852466589311793</c:v>
                </c:pt>
                <c:pt idx="180">
                  <c:v>0.17060845019282778</c:v>
                </c:pt>
                <c:pt idx="181">
                  <c:v>0.17237577185265782</c:v>
                </c:pt>
                <c:pt idx="182">
                  <c:v>0.17433519392432076</c:v>
                </c:pt>
                <c:pt idx="183">
                  <c:v>0.17615133762642865</c:v>
                </c:pt>
                <c:pt idx="184">
                  <c:v>0.17797051104019787</c:v>
                </c:pt>
                <c:pt idx="185">
                  <c:v>0.17967715542517906</c:v>
                </c:pt>
                <c:pt idx="186">
                  <c:v>0.18124037727499753</c:v>
                </c:pt>
                <c:pt idx="187">
                  <c:v>0.18289112921861408</c:v>
                </c:pt>
                <c:pt idx="188">
                  <c:v>0.1799883718867227</c:v>
                </c:pt>
                <c:pt idx="189">
                  <c:v>0.18159150672541055</c:v>
                </c:pt>
                <c:pt idx="190">
                  <c:v>0.18323592200994548</c:v>
                </c:pt>
                <c:pt idx="191">
                  <c:v>0.18502492780676152</c:v>
                </c:pt>
                <c:pt idx="192">
                  <c:v>0.18678448125364663</c:v>
                </c:pt>
                <c:pt idx="193">
                  <c:v>0.18851654993042999</c:v>
                </c:pt>
                <c:pt idx="194">
                  <c:v>0.1902859489585563</c:v>
                </c:pt>
                <c:pt idx="195">
                  <c:v>0.19234132768549894</c:v>
                </c:pt>
                <c:pt idx="196">
                  <c:v>0.19437795968127836</c:v>
                </c:pt>
                <c:pt idx="197">
                  <c:v>0.19633133482689116</c:v>
                </c:pt>
                <c:pt idx="198">
                  <c:v>0.19320840370566975</c:v>
                </c:pt>
                <c:pt idx="199">
                  <c:v>0.19493206067416718</c:v>
                </c:pt>
                <c:pt idx="200">
                  <c:v>0.19705857724020054</c:v>
                </c:pt>
                <c:pt idx="201">
                  <c:v>0.19890216400237326</c:v>
                </c:pt>
                <c:pt idx="202">
                  <c:v>0.20057590780135334</c:v>
                </c:pt>
                <c:pt idx="203">
                  <c:v>0.20226237051167664</c:v>
                </c:pt>
                <c:pt idx="204">
                  <c:v>0.20401851372479471</c:v>
                </c:pt>
                <c:pt idx="205">
                  <c:v>0.20592696096241808</c:v>
                </c:pt>
                <c:pt idx="206">
                  <c:v>0.20778989549167179</c:v>
                </c:pt>
                <c:pt idx="207">
                  <c:v>0.20956857360261821</c:v>
                </c:pt>
                <c:pt idx="208">
                  <c:v>0.20632233161942579</c:v>
                </c:pt>
                <c:pt idx="209">
                  <c:v>0.20830738562040707</c:v>
                </c:pt>
                <c:pt idx="210">
                  <c:v>0.21002751122988253</c:v>
                </c:pt>
                <c:pt idx="211">
                  <c:v>0.21165241908116114</c:v>
                </c:pt>
                <c:pt idx="212">
                  <c:v>0.21338181117365962</c:v>
                </c:pt>
                <c:pt idx="213">
                  <c:v>0.21490648849981578</c:v>
                </c:pt>
                <c:pt idx="214">
                  <c:v>0.21647119520384039</c:v>
                </c:pt>
                <c:pt idx="215">
                  <c:v>0.21805271340336524</c:v>
                </c:pt>
                <c:pt idx="216">
                  <c:v>0.21952156144581877</c:v>
                </c:pt>
                <c:pt idx="217">
                  <c:v>0.2208420217664652</c:v>
                </c:pt>
                <c:pt idx="218">
                  <c:v>0.217450169164527</c:v>
                </c:pt>
                <c:pt idx="219">
                  <c:v>0.21888570763551007</c:v>
                </c:pt>
                <c:pt idx="220">
                  <c:v>0.22030629390893458</c:v>
                </c:pt>
                <c:pt idx="221">
                  <c:v>0.22177613075245084</c:v>
                </c:pt>
                <c:pt idx="222">
                  <c:v>0.22344958843539275</c:v>
                </c:pt>
                <c:pt idx="223">
                  <c:v>0.22515642091247112</c:v>
                </c:pt>
                <c:pt idx="224">
                  <c:v>0.22676109945468412</c:v>
                </c:pt>
                <c:pt idx="225">
                  <c:v>0.22845668859742518</c:v>
                </c:pt>
                <c:pt idx="226">
                  <c:v>0.23048794142939705</c:v>
                </c:pt>
                <c:pt idx="227">
                  <c:v>0.23273708558164707</c:v>
                </c:pt>
                <c:pt idx="228">
                  <c:v>0.22996197775533739</c:v>
                </c:pt>
                <c:pt idx="229">
                  <c:v>0.23161546466245339</c:v>
                </c:pt>
                <c:pt idx="230">
                  <c:v>0.23400849426277059</c:v>
                </c:pt>
                <c:pt idx="231">
                  <c:v>0.23616804535718089</c:v>
                </c:pt>
                <c:pt idx="232">
                  <c:v>0.23809111968240329</c:v>
                </c:pt>
                <c:pt idx="233">
                  <c:v>0.2398591796221233</c:v>
                </c:pt>
                <c:pt idx="234">
                  <c:v>0.24182297359181862</c:v>
                </c:pt>
                <c:pt idx="235">
                  <c:v>0.24385051652502185</c:v>
                </c:pt>
                <c:pt idx="236">
                  <c:v>0.24561311431748337</c:v>
                </c:pt>
                <c:pt idx="237">
                  <c:v>0.24729986830500097</c:v>
                </c:pt>
                <c:pt idx="238">
                  <c:v>0.24421592396244188</c:v>
                </c:pt>
                <c:pt idx="239">
                  <c:v>0.24622568808590983</c:v>
                </c:pt>
                <c:pt idx="240">
                  <c:v>0.24825196083663667</c:v>
                </c:pt>
                <c:pt idx="241">
                  <c:v>0.25018482653663154</c:v>
                </c:pt>
                <c:pt idx="242">
                  <c:v>0.25211279543876669</c:v>
                </c:pt>
                <c:pt idx="243">
                  <c:v>0.25396850618413419</c:v>
                </c:pt>
                <c:pt idx="244">
                  <c:v>0.25628166143556863</c:v>
                </c:pt>
                <c:pt idx="245">
                  <c:v>0.25861145493256116</c:v>
                </c:pt>
                <c:pt idx="246">
                  <c:v>0.26076974088113636</c:v>
                </c:pt>
                <c:pt idx="247">
                  <c:v>0.26309613812878152</c:v>
                </c:pt>
                <c:pt idx="248">
                  <c:v>0.26020184790237255</c:v>
                </c:pt>
                <c:pt idx="249">
                  <c:v>0.26268668096260467</c:v>
                </c:pt>
                <c:pt idx="250">
                  <c:v>0.26548211458190452</c:v>
                </c:pt>
                <c:pt idx="251">
                  <c:v>0.26750403413915697</c:v>
                </c:pt>
                <c:pt idx="252">
                  <c:v>0.27012744405885414</c:v>
                </c:pt>
                <c:pt idx="253">
                  <c:v>0.27243454030284109</c:v>
                </c:pt>
                <c:pt idx="254">
                  <c:v>0.27488799665575725</c:v>
                </c:pt>
                <c:pt idx="255">
                  <c:v>0.27734680158764674</c:v>
                </c:pt>
                <c:pt idx="256">
                  <c:v>0.27978365679296674</c:v>
                </c:pt>
                <c:pt idx="257">
                  <c:v>0.2824412452419649</c:v>
                </c:pt>
                <c:pt idx="258">
                  <c:v>0.27965878108154624</c:v>
                </c:pt>
                <c:pt idx="259">
                  <c:v>0.28240598152160151</c:v>
                </c:pt>
                <c:pt idx="260">
                  <c:v>0.2852088085122505</c:v>
                </c:pt>
                <c:pt idx="261">
                  <c:v>0.2881408536392151</c:v>
                </c:pt>
                <c:pt idx="262">
                  <c:v>0.29128690215731284</c:v>
                </c:pt>
                <c:pt idx="263">
                  <c:v>0.29458838058579062</c:v>
                </c:pt>
                <c:pt idx="264">
                  <c:v>0.29759955032465013</c:v>
                </c:pt>
                <c:pt idx="265">
                  <c:v>0.30046987194428731</c:v>
                </c:pt>
                <c:pt idx="266">
                  <c:v>0.30380731405181416</c:v>
                </c:pt>
                <c:pt idx="267">
                  <c:v>0.30703709749508679</c:v>
                </c:pt>
                <c:pt idx="268">
                  <c:v>0.3041858180946645</c:v>
                </c:pt>
                <c:pt idx="269">
                  <c:v>0.30688936516602727</c:v>
                </c:pt>
                <c:pt idx="270">
                  <c:v>0.30994857308755724</c:v>
                </c:pt>
                <c:pt idx="271">
                  <c:v>0.31314624516958967</c:v>
                </c:pt>
                <c:pt idx="272">
                  <c:v>0.31610623336728011</c:v>
                </c:pt>
                <c:pt idx="273">
                  <c:v>0.31908782408879399</c:v>
                </c:pt>
                <c:pt idx="274">
                  <c:v>0.32201814006581231</c:v>
                </c:pt>
                <c:pt idx="275">
                  <c:v>0.32453601669276366</c:v>
                </c:pt>
                <c:pt idx="276">
                  <c:v>0.32730132707393406</c:v>
                </c:pt>
                <c:pt idx="277">
                  <c:v>0.32937214007990495</c:v>
                </c:pt>
                <c:pt idx="278">
                  <c:v>0.32526533550783671</c:v>
                </c:pt>
                <c:pt idx="279">
                  <c:v>0.32737263831225838</c:v>
                </c:pt>
                <c:pt idx="280">
                  <c:v>0.32891274647496455</c:v>
                </c:pt>
                <c:pt idx="281">
                  <c:v>0.3307216265815584</c:v>
                </c:pt>
                <c:pt idx="282">
                  <c:v>0.33229333209638234</c:v>
                </c:pt>
                <c:pt idx="283">
                  <c:v>0.33454984757800904</c:v>
                </c:pt>
                <c:pt idx="284">
                  <c:v>0.33666883512708073</c:v>
                </c:pt>
                <c:pt idx="285">
                  <c:v>0.33882664494802672</c:v>
                </c:pt>
                <c:pt idx="286">
                  <c:v>0.34133848431248837</c:v>
                </c:pt>
                <c:pt idx="287">
                  <c:v>0.34381766566838273</c:v>
                </c:pt>
                <c:pt idx="288">
                  <c:v>0.34098379988193012</c:v>
                </c:pt>
                <c:pt idx="289">
                  <c:v>0.34405020470288866</c:v>
                </c:pt>
                <c:pt idx="290">
                  <c:v>0.34695578539532801</c:v>
                </c:pt>
                <c:pt idx="291">
                  <c:v>0.34993754232241359</c:v>
                </c:pt>
                <c:pt idx="292">
                  <c:v>0.3531957932160294</c:v>
                </c:pt>
                <c:pt idx="293">
                  <c:v>0.35652556160272519</c:v>
                </c:pt>
                <c:pt idx="294">
                  <c:v>0.35920274456446044</c:v>
                </c:pt>
                <c:pt idx="295">
                  <c:v>0.36258095371573817</c:v>
                </c:pt>
                <c:pt idx="296">
                  <c:v>0.36503554548059886</c:v>
                </c:pt>
                <c:pt idx="297">
                  <c:v>0.36803569043727752</c:v>
                </c:pt>
                <c:pt idx="298">
                  <c:v>0.36494142752889103</c:v>
                </c:pt>
                <c:pt idx="299">
                  <c:v>0.36815081325229593</c:v>
                </c:pt>
                <c:pt idx="300">
                  <c:v>0.37106320942678384</c:v>
                </c:pt>
                <c:pt idx="301">
                  <c:v>0.37384789301139504</c:v>
                </c:pt>
                <c:pt idx="302">
                  <c:v>0.37718748009122899</c:v>
                </c:pt>
                <c:pt idx="303">
                  <c:v>0.38121205165869276</c:v>
                </c:pt>
                <c:pt idx="304">
                  <c:v>0.3843460911392344</c:v>
                </c:pt>
                <c:pt idx="305">
                  <c:v>0.38786100124480394</c:v>
                </c:pt>
                <c:pt idx="306">
                  <c:v>0.39127531213930455</c:v>
                </c:pt>
                <c:pt idx="307">
                  <c:v>0.39510157641164628</c:v>
                </c:pt>
                <c:pt idx="308">
                  <c:v>0.39245455261414397</c:v>
                </c:pt>
                <c:pt idx="309">
                  <c:v>0.39550412130953799</c:v>
                </c:pt>
                <c:pt idx="310">
                  <c:v>0.3993914553548345</c:v>
                </c:pt>
                <c:pt idx="311">
                  <c:v>0.40266214119707477</c:v>
                </c:pt>
                <c:pt idx="312">
                  <c:v>0.40679067848034089</c:v>
                </c:pt>
                <c:pt idx="313">
                  <c:v>0.41058516604230899</c:v>
                </c:pt>
                <c:pt idx="314">
                  <c:v>0.41418293250496274</c:v>
                </c:pt>
                <c:pt idx="315">
                  <c:v>0.41830470221565469</c:v>
                </c:pt>
                <c:pt idx="316">
                  <c:v>0.42150807412830532</c:v>
                </c:pt>
                <c:pt idx="317">
                  <c:v>0.4258033649843978</c:v>
                </c:pt>
                <c:pt idx="318">
                  <c:v>0.42282045192145062</c:v>
                </c:pt>
                <c:pt idx="319">
                  <c:v>0.42597792763092091</c:v>
                </c:pt>
                <c:pt idx="320">
                  <c:v>0.42908212579335325</c:v>
                </c:pt>
                <c:pt idx="321">
                  <c:v>0.43235628819859878</c:v>
                </c:pt>
                <c:pt idx="322">
                  <c:v>0.4352882489879531</c:v>
                </c:pt>
                <c:pt idx="323">
                  <c:v>0.43748044208713843</c:v>
                </c:pt>
                <c:pt idx="324">
                  <c:v>0.44034146538056951</c:v>
                </c:pt>
                <c:pt idx="325">
                  <c:v>0.44315100045710698</c:v>
                </c:pt>
                <c:pt idx="326">
                  <c:v>0.4466608052160963</c:v>
                </c:pt>
                <c:pt idx="327">
                  <c:v>0.44942751572296408</c:v>
                </c:pt>
                <c:pt idx="328">
                  <c:v>0.44634950733032142</c:v>
                </c:pt>
                <c:pt idx="329">
                  <c:v>0.4504043666019466</c:v>
                </c:pt>
                <c:pt idx="330">
                  <c:v>0.4545355051771926</c:v>
                </c:pt>
                <c:pt idx="331">
                  <c:v>0.45866063581698591</c:v>
                </c:pt>
                <c:pt idx="332">
                  <c:v>0.46263271708194381</c:v>
                </c:pt>
                <c:pt idx="333">
                  <c:v>0.46700982911400651</c:v>
                </c:pt>
                <c:pt idx="334">
                  <c:v>0.4711995268282646</c:v>
                </c:pt>
                <c:pt idx="335">
                  <c:v>0.47537591647141864</c:v>
                </c:pt>
                <c:pt idx="336">
                  <c:v>0.4797246141322839</c:v>
                </c:pt>
                <c:pt idx="337">
                  <c:v>0.4837812029474205</c:v>
                </c:pt>
                <c:pt idx="338">
                  <c:v>0.4814122301375266</c:v>
                </c:pt>
                <c:pt idx="339">
                  <c:v>0.48723846095806461</c:v>
                </c:pt>
                <c:pt idx="340">
                  <c:v>0.49347619787176611</c:v>
                </c:pt>
                <c:pt idx="341">
                  <c:v>0.49966550449653785</c:v>
                </c:pt>
                <c:pt idx="342">
                  <c:v>0.50643447860327284</c:v>
                </c:pt>
                <c:pt idx="343">
                  <c:v>0.51371671054000911</c:v>
                </c:pt>
                <c:pt idx="344">
                  <c:v>0.52040623550243947</c:v>
                </c:pt>
                <c:pt idx="345">
                  <c:v>0.52767842147803101</c:v>
                </c:pt>
                <c:pt idx="346">
                  <c:v>0.53434409114463965</c:v>
                </c:pt>
                <c:pt idx="347">
                  <c:v>0.54166509886833425</c:v>
                </c:pt>
                <c:pt idx="348">
                  <c:v>0.54048873959044885</c:v>
                </c:pt>
                <c:pt idx="349">
                  <c:v>0.54740714895354825</c:v>
                </c:pt>
                <c:pt idx="350">
                  <c:v>0.55411896275902928</c:v>
                </c:pt>
                <c:pt idx="351">
                  <c:v>0.5611477782550699</c:v>
                </c:pt>
                <c:pt idx="352">
                  <c:v>0.56733861328667179</c:v>
                </c:pt>
                <c:pt idx="353">
                  <c:v>0.57334394682940415</c:v>
                </c:pt>
                <c:pt idx="354">
                  <c:v>0.57898250093002479</c:v>
                </c:pt>
                <c:pt idx="355">
                  <c:v>0.58294466425289548</c:v>
                </c:pt>
                <c:pt idx="356">
                  <c:v>0.58800297481369568</c:v>
                </c:pt>
                <c:pt idx="357">
                  <c:v>0.59153748173630771</c:v>
                </c:pt>
                <c:pt idx="358">
                  <c:v>0.58607572756219983</c:v>
                </c:pt>
                <c:pt idx="359">
                  <c:v>0.58981973066227222</c:v>
                </c:pt>
                <c:pt idx="360">
                  <c:v>0.59321030481241344</c:v>
                </c:pt>
                <c:pt idx="361">
                  <c:v>0.5969745476047289</c:v>
                </c:pt>
                <c:pt idx="362">
                  <c:v>0.6011762476572946</c:v>
                </c:pt>
                <c:pt idx="363">
                  <c:v>0.6042095073892163</c:v>
                </c:pt>
                <c:pt idx="364">
                  <c:v>0.60927615392120849</c:v>
                </c:pt>
                <c:pt idx="365">
                  <c:v>0.61339323055480988</c:v>
                </c:pt>
                <c:pt idx="366">
                  <c:v>0.61775377207462501</c:v>
                </c:pt>
                <c:pt idx="367">
                  <c:v>0.62333407567399801</c:v>
                </c:pt>
                <c:pt idx="368">
                  <c:v>0.61898868288084241</c:v>
                </c:pt>
                <c:pt idx="369">
                  <c:v>0.62414807777867198</c:v>
                </c:pt>
                <c:pt idx="370">
                  <c:v>0.6295886512492076</c:v>
                </c:pt>
                <c:pt idx="371">
                  <c:v>0.63508998879796463</c:v>
                </c:pt>
                <c:pt idx="372">
                  <c:v>0.64002626939898732</c:v>
                </c:pt>
                <c:pt idx="373">
                  <c:v>0.64437204768389289</c:v>
                </c:pt>
                <c:pt idx="374">
                  <c:v>0.64940515732751847</c:v>
                </c:pt>
                <c:pt idx="375">
                  <c:v>0.65395207727674631</c:v>
                </c:pt>
                <c:pt idx="376">
                  <c:v>0.65836110909350731</c:v>
                </c:pt>
                <c:pt idx="377">
                  <c:v>0.66167585850892707</c:v>
                </c:pt>
                <c:pt idx="378">
                  <c:v>0.65757171506929413</c:v>
                </c:pt>
                <c:pt idx="379">
                  <c:v>0.66192710490901951</c:v>
                </c:pt>
                <c:pt idx="380">
                  <c:v>0.66630945227592031</c:v>
                </c:pt>
                <c:pt idx="381">
                  <c:v>0.67095097786980296</c:v>
                </c:pt>
                <c:pt idx="382">
                  <c:v>0.67610192129545432</c:v>
                </c:pt>
                <c:pt idx="383">
                  <c:v>0.68173659924128782</c:v>
                </c:pt>
                <c:pt idx="384">
                  <c:v>0.68729288406374833</c:v>
                </c:pt>
                <c:pt idx="385">
                  <c:v>0.69106370813079165</c:v>
                </c:pt>
                <c:pt idx="386">
                  <c:v>0.69633900209430866</c:v>
                </c:pt>
                <c:pt idx="387">
                  <c:v>0.70033222137732909</c:v>
                </c:pt>
                <c:pt idx="388">
                  <c:v>0.69490927190968799</c:v>
                </c:pt>
                <c:pt idx="389">
                  <c:v>0.6984874722988702</c:v>
                </c:pt>
                <c:pt idx="390">
                  <c:v>0.7016484319799553</c:v>
                </c:pt>
                <c:pt idx="391">
                  <c:v>0.70521144389695534</c:v>
                </c:pt>
                <c:pt idx="392">
                  <c:v>0.70946154034218167</c:v>
                </c:pt>
                <c:pt idx="393">
                  <c:v>0.71503469497798522</c:v>
                </c:pt>
                <c:pt idx="394">
                  <c:v>0.72110120602855299</c:v>
                </c:pt>
                <c:pt idx="395">
                  <c:v>0.7283402077012856</c:v>
                </c:pt>
                <c:pt idx="396">
                  <c:v>0.73589200882705408</c:v>
                </c:pt>
                <c:pt idx="397">
                  <c:v>0.74465337898200357</c:v>
                </c:pt>
                <c:pt idx="398">
                  <c:v>0.74447747183723345</c:v>
                </c:pt>
                <c:pt idx="399">
                  <c:v>0.75455934675862368</c:v>
                </c:pt>
                <c:pt idx="400">
                  <c:v>0.76485479406135215</c:v>
                </c:pt>
                <c:pt idx="401">
                  <c:v>0.77507330970978194</c:v>
                </c:pt>
                <c:pt idx="402">
                  <c:v>0.78606848068313206</c:v>
                </c:pt>
                <c:pt idx="403">
                  <c:v>0.79620990947098491</c:v>
                </c:pt>
                <c:pt idx="404">
                  <c:v>0.80651251243547928</c:v>
                </c:pt>
                <c:pt idx="405">
                  <c:v>0.81463795739137068</c:v>
                </c:pt>
                <c:pt idx="406">
                  <c:v>0.82375591499627654</c:v>
                </c:pt>
                <c:pt idx="407">
                  <c:v>0.83304939764331964</c:v>
                </c:pt>
                <c:pt idx="408">
                  <c:v>0.82971325029264298</c:v>
                </c:pt>
                <c:pt idx="409">
                  <c:v>0.83765395711072965</c:v>
                </c:pt>
                <c:pt idx="410">
                  <c:v>0.84380502882424058</c:v>
                </c:pt>
                <c:pt idx="411">
                  <c:v>0.85288509234449361</c:v>
                </c:pt>
                <c:pt idx="412">
                  <c:v>0.86106959570046659</c:v>
                </c:pt>
                <c:pt idx="413">
                  <c:v>0.8670333681617084</c:v>
                </c:pt>
                <c:pt idx="414">
                  <c:v>0.87450760644361358</c:v>
                </c:pt>
                <c:pt idx="415">
                  <c:v>0.88042468488123593</c:v>
                </c:pt>
                <c:pt idx="416">
                  <c:v>0.88783835000220279</c:v>
                </c:pt>
                <c:pt idx="417">
                  <c:v>0.89252073693776168</c:v>
                </c:pt>
                <c:pt idx="418">
                  <c:v>0.88651111758841716</c:v>
                </c:pt>
                <c:pt idx="419">
                  <c:v>0.89003248745812791</c:v>
                </c:pt>
                <c:pt idx="420">
                  <c:v>0.89479738350636118</c:v>
                </c:pt>
                <c:pt idx="421">
                  <c:v>0.89888146987981166</c:v>
                </c:pt>
                <c:pt idx="422">
                  <c:v>0.90284054873310216</c:v>
                </c:pt>
                <c:pt idx="423">
                  <c:v>0.90774470754398373</c:v>
                </c:pt>
                <c:pt idx="424">
                  <c:v>0.91269855542537781</c:v>
                </c:pt>
                <c:pt idx="425">
                  <c:v>0.92041463664746093</c:v>
                </c:pt>
                <c:pt idx="426">
                  <c:v>0.92604261157719281</c:v>
                </c:pt>
                <c:pt idx="427">
                  <c:v>0.93391255439191911</c:v>
                </c:pt>
                <c:pt idx="428">
                  <c:v>0.93148276364299198</c:v>
                </c:pt>
                <c:pt idx="429">
                  <c:v>0.93850224933846371</c:v>
                </c:pt>
                <c:pt idx="430">
                  <c:v>0.9477880428303751</c:v>
                </c:pt>
                <c:pt idx="431">
                  <c:v>0.9575073670263593</c:v>
                </c:pt>
                <c:pt idx="432">
                  <c:v>0.96922742236276138</c:v>
                </c:pt>
                <c:pt idx="433">
                  <c:v>0.98026285522536771</c:v>
                </c:pt>
                <c:pt idx="434">
                  <c:v>0.98930368168535621</c:v>
                </c:pt>
                <c:pt idx="435">
                  <c:v>1.0017224434060299</c:v>
                </c:pt>
                <c:pt idx="436">
                  <c:v>1.0156394414928098</c:v>
                </c:pt>
                <c:pt idx="437">
                  <c:v>1.0272502097387146</c:v>
                </c:pt>
                <c:pt idx="438">
                  <c:v>1.0277890061742705</c:v>
                </c:pt>
                <c:pt idx="439">
                  <c:v>1.0395147811976144</c:v>
                </c:pt>
                <c:pt idx="440">
                  <c:v>1.0524813831638269</c:v>
                </c:pt>
                <c:pt idx="441">
                  <c:v>1.0659336086519442</c:v>
                </c:pt>
                <c:pt idx="442">
                  <c:v>1.0764496150982152</c:v>
                </c:pt>
                <c:pt idx="443">
                  <c:v>1.0900030424903899</c:v>
                </c:pt>
                <c:pt idx="444">
                  <c:v>1.1042886873383813</c:v>
                </c:pt>
                <c:pt idx="445">
                  <c:v>1.1221448526826681</c:v>
                </c:pt>
                <c:pt idx="446">
                  <c:v>1.1453865383227917</c:v>
                </c:pt>
                <c:pt idx="447">
                  <c:v>1.1685645907037689</c:v>
                </c:pt>
                <c:pt idx="448">
                  <c:v>1.1843228484744126</c:v>
                </c:pt>
                <c:pt idx="449">
                  <c:v>1.2125116170532069</c:v>
                </c:pt>
                <c:pt idx="450">
                  <c:v>1.2449242086558336</c:v>
                </c:pt>
                <c:pt idx="451">
                  <c:v>1.2749069638890851</c:v>
                </c:pt>
                <c:pt idx="452">
                  <c:v>1.2997365640533076</c:v>
                </c:pt>
                <c:pt idx="453">
                  <c:v>1.3223889415867769</c:v>
                </c:pt>
                <c:pt idx="454">
                  <c:v>1.3437689404826252</c:v>
                </c:pt>
                <c:pt idx="455">
                  <c:v>1.3620283707161307</c:v>
                </c:pt>
                <c:pt idx="456">
                  <c:v>1.3701467747343072</c:v>
                </c:pt>
                <c:pt idx="457">
                  <c:v>1.3772623761102241</c:v>
                </c:pt>
                <c:pt idx="458">
                  <c:v>1.3661899496025902</c:v>
                </c:pt>
                <c:pt idx="459">
                  <c:v>1.3620805406694392</c:v>
                </c:pt>
                <c:pt idx="460">
                  <c:v>1.3583354590786008</c:v>
                </c:pt>
                <c:pt idx="461">
                  <c:v>1.3562337412128185</c:v>
                </c:pt>
                <c:pt idx="462">
                  <c:v>1.3615634296002781</c:v>
                </c:pt>
                <c:pt idx="463">
                  <c:v>1.3695889770780629</c:v>
                </c:pt>
                <c:pt idx="464">
                  <c:v>1.3784146256753373</c:v>
                </c:pt>
                <c:pt idx="465">
                  <c:v>1.3852586551065098</c:v>
                </c:pt>
                <c:pt idx="466">
                  <c:v>1.3895363672968328</c:v>
                </c:pt>
                <c:pt idx="467">
                  <c:v>1.3831278215375271</c:v>
                </c:pt>
                <c:pt idx="468">
                  <c:v>1.3579671633011365</c:v>
                </c:pt>
                <c:pt idx="469">
                  <c:v>1.3471653840991165</c:v>
                </c:pt>
                <c:pt idx="470">
                  <c:v>1.3384521750861629</c:v>
                </c:pt>
                <c:pt idx="471">
                  <c:v>1.3303834081999235</c:v>
                </c:pt>
                <c:pt idx="472">
                  <c:v>1.3141700976510045</c:v>
                </c:pt>
                <c:pt idx="473">
                  <c:v>1.3058435795943222</c:v>
                </c:pt>
                <c:pt idx="474">
                  <c:v>1.3022175612454605</c:v>
                </c:pt>
                <c:pt idx="475">
                  <c:v>1.2954885125407989</c:v>
                </c:pt>
                <c:pt idx="476">
                  <c:v>1.2932699318338734</c:v>
                </c:pt>
                <c:pt idx="477">
                  <c:v>1.2924794758324289</c:v>
                </c:pt>
                <c:pt idx="478">
                  <c:v>1.2877343535021684</c:v>
                </c:pt>
                <c:pt idx="479">
                  <c:v>1.2972629343516402</c:v>
                </c:pt>
                <c:pt idx="480">
                  <c:v>1.2979712572613198</c:v>
                </c:pt>
                <c:pt idx="481">
                  <c:v>1.3015725134302849</c:v>
                </c:pt>
                <c:pt idx="482">
                  <c:v>1.3030556236571382</c:v>
                </c:pt>
                <c:pt idx="483">
                  <c:v>1.3051824773013041</c:v>
                </c:pt>
                <c:pt idx="484">
                  <c:v>1.3050758422934872</c:v>
                </c:pt>
                <c:pt idx="485">
                  <c:v>1.2996047694544515</c:v>
                </c:pt>
                <c:pt idx="486">
                  <c:v>1.2954264357864989</c:v>
                </c:pt>
                <c:pt idx="487">
                  <c:v>1.2892800659631074</c:v>
                </c:pt>
                <c:pt idx="488">
                  <c:v>1.2692981445694671</c:v>
                </c:pt>
                <c:pt idx="489">
                  <c:v>1.2630967316391708</c:v>
                </c:pt>
                <c:pt idx="490">
                  <c:v>1.2581371278791782</c:v>
                </c:pt>
                <c:pt idx="491">
                  <c:v>1.2513062314369208</c:v>
                </c:pt>
                <c:pt idx="492">
                  <c:v>1.2462727303268279</c:v>
                </c:pt>
                <c:pt idx="493">
                  <c:v>1.2397662485640282</c:v>
                </c:pt>
                <c:pt idx="494">
                  <c:v>1.2276348975843734</c:v>
                </c:pt>
                <c:pt idx="495">
                  <c:v>1.2146327977813258</c:v>
                </c:pt>
                <c:pt idx="496">
                  <c:v>1.2014613935238858</c:v>
                </c:pt>
                <c:pt idx="497">
                  <c:v>1.1943447750182481</c:v>
                </c:pt>
                <c:pt idx="498">
                  <c:v>1.1741427657210084</c:v>
                </c:pt>
                <c:pt idx="499">
                  <c:v>1.1673810499825994</c:v>
                </c:pt>
                <c:pt idx="500">
                  <c:v>1.1613047240709606</c:v>
                </c:pt>
                <c:pt idx="501">
                  <c:v>1.1548327574552482</c:v>
                </c:pt>
                <c:pt idx="502">
                  <c:v>1.1550702181981911</c:v>
                </c:pt>
                <c:pt idx="503">
                  <c:v>1.1535879446264448</c:v>
                </c:pt>
                <c:pt idx="504">
                  <c:v>1.1578043685485637</c:v>
                </c:pt>
                <c:pt idx="505">
                  <c:v>1.1621862141399717</c:v>
                </c:pt>
                <c:pt idx="506">
                  <c:v>1.1638678944221172</c:v>
                </c:pt>
                <c:pt idx="507">
                  <c:v>1.170968299696534</c:v>
                </c:pt>
                <c:pt idx="508">
                  <c:v>1.1627688553189259</c:v>
                </c:pt>
                <c:pt idx="509">
                  <c:v>1.1675120880873662</c:v>
                </c:pt>
                <c:pt idx="510">
                  <c:v>1.171193377622415</c:v>
                </c:pt>
                <c:pt idx="511">
                  <c:v>1.1720762637307156</c:v>
                </c:pt>
                <c:pt idx="512">
                  <c:v>1.1808316479442951</c:v>
                </c:pt>
                <c:pt idx="513">
                  <c:v>1.1828841264053638</c:v>
                </c:pt>
                <c:pt idx="514">
                  <c:v>1.182899940890314</c:v>
                </c:pt>
                <c:pt idx="515">
                  <c:v>1.1873332786527369</c:v>
                </c:pt>
                <c:pt idx="516">
                  <c:v>1.1867988297370113</c:v>
                </c:pt>
                <c:pt idx="517">
                  <c:v>1.1907930849065682</c:v>
                </c:pt>
                <c:pt idx="518">
                  <c:v>1.1779515744159759</c:v>
                </c:pt>
                <c:pt idx="519">
                  <c:v>1.1780918103779803</c:v>
                </c:pt>
                <c:pt idx="520">
                  <c:v>1.1801234648727346</c:v>
                </c:pt>
                <c:pt idx="521">
                  <c:v>1.1774706575109661</c:v>
                </c:pt>
                <c:pt idx="522">
                  <c:v>1.1775501122934486</c:v>
                </c:pt>
                <c:pt idx="523">
                  <c:v>1.1772833859356842</c:v>
                </c:pt>
                <c:pt idx="524">
                  <c:v>1.1792169156264334</c:v>
                </c:pt>
                <c:pt idx="525">
                  <c:v>1.1810658947109436</c:v>
                </c:pt>
                <c:pt idx="526">
                  <c:v>1.1801466456228957</c:v>
                </c:pt>
                <c:pt idx="527">
                  <c:v>1.1826032131328805</c:v>
                </c:pt>
                <c:pt idx="528">
                  <c:v>1.1720194685927348</c:v>
                </c:pt>
                <c:pt idx="529">
                  <c:v>1.1715274230977379</c:v>
                </c:pt>
                <c:pt idx="530">
                  <c:v>1.1732070919093547</c:v>
                </c:pt>
                <c:pt idx="531">
                  <c:v>1.1731813766163846</c:v>
                </c:pt>
                <c:pt idx="532">
                  <c:v>1.1734107866120331</c:v>
                </c:pt>
                <c:pt idx="533">
                  <c:v>1.1747428040862329</c:v>
                </c:pt>
                <c:pt idx="534">
                  <c:v>1.1747204367333026</c:v>
                </c:pt>
                <c:pt idx="535">
                  <c:v>1.1789094336682771</c:v>
                </c:pt>
                <c:pt idx="536">
                  <c:v>1.1819851075008654</c:v>
                </c:pt>
                <c:pt idx="537">
                  <c:v>1.1837871104604392</c:v>
                </c:pt>
                <c:pt idx="538">
                  <c:v>1.1763742950241105</c:v>
                </c:pt>
                <c:pt idx="539">
                  <c:v>1.1847176904262688</c:v>
                </c:pt>
                <c:pt idx="540">
                  <c:v>1.1898098030502748</c:v>
                </c:pt>
                <c:pt idx="541">
                  <c:v>1.1936774739326832</c:v>
                </c:pt>
                <c:pt idx="542">
                  <c:v>1.1943785549240036</c:v>
                </c:pt>
                <c:pt idx="543">
                  <c:v>1.1962574472262191</c:v>
                </c:pt>
                <c:pt idx="544">
                  <c:v>1.1992445583475704</c:v>
                </c:pt>
                <c:pt idx="545">
                  <c:v>1.1929530613695676</c:v>
                </c:pt>
                <c:pt idx="546">
                  <c:v>1.1920978124262305</c:v>
                </c:pt>
                <c:pt idx="547">
                  <c:v>1.1887354350485282</c:v>
                </c:pt>
                <c:pt idx="548">
                  <c:v>1.1747987308126548</c:v>
                </c:pt>
                <c:pt idx="549">
                  <c:v>1.1722719860232451</c:v>
                </c:pt>
                <c:pt idx="550">
                  <c:v>1.1673972051251176</c:v>
                </c:pt>
                <c:pt idx="551">
                  <c:v>1.1656886037976586</c:v>
                </c:pt>
                <c:pt idx="552">
                  <c:v>1.1653496418526932</c:v>
                </c:pt>
                <c:pt idx="553">
                  <c:v>1.1637753498201928</c:v>
                </c:pt>
                <c:pt idx="554">
                  <c:v>1.1638838158754505</c:v>
                </c:pt>
                <c:pt idx="555">
                  <c:v>1.1667058360892333</c:v>
                </c:pt>
                <c:pt idx="556">
                  <c:v>1.1709698304556366</c:v>
                </c:pt>
                <c:pt idx="557">
                  <c:v>1.1757968800495093</c:v>
                </c:pt>
                <c:pt idx="558">
                  <c:v>1.1707163150003834</c:v>
                </c:pt>
                <c:pt idx="559">
                  <c:v>1.1739954893564444</c:v>
                </c:pt>
                <c:pt idx="560">
                  <c:v>1.1826160074941963</c:v>
                </c:pt>
                <c:pt idx="561">
                  <c:v>1.186547607044601</c:v>
                </c:pt>
                <c:pt idx="562">
                  <c:v>1.1897089461890016</c:v>
                </c:pt>
                <c:pt idx="563">
                  <c:v>1.1932771763104999</c:v>
                </c:pt>
                <c:pt idx="564">
                  <c:v>1.1964795925626046</c:v>
                </c:pt>
                <c:pt idx="565">
                  <c:v>1.20102197732298</c:v>
                </c:pt>
                <c:pt idx="566">
                  <c:v>1.1975865908891852</c:v>
                </c:pt>
                <c:pt idx="567">
                  <c:v>1.1956282511888332</c:v>
                </c:pt>
                <c:pt idx="568">
                  <c:v>1.1860193732196844</c:v>
                </c:pt>
                <c:pt idx="569">
                  <c:v>1.1898446682944226</c:v>
                </c:pt>
                <c:pt idx="570">
                  <c:v>1.1928495313657228</c:v>
                </c:pt>
                <c:pt idx="571">
                  <c:v>1.1963253017486772</c:v>
                </c:pt>
                <c:pt idx="572">
                  <c:v>1.2010194806162191</c:v>
                </c:pt>
                <c:pt idx="573">
                  <c:v>1.2081022297233195</c:v>
                </c:pt>
                <c:pt idx="574">
                  <c:v>1.2166020900011829</c:v>
                </c:pt>
                <c:pt idx="575">
                  <c:v>1.2270278645695512</c:v>
                </c:pt>
                <c:pt idx="576">
                  <c:v>1.241942690808826</c:v>
                </c:pt>
                <c:pt idx="577">
                  <c:v>1.2511890655075286</c:v>
                </c:pt>
                <c:pt idx="578">
                  <c:v>1.2539895669588066</c:v>
                </c:pt>
                <c:pt idx="579">
                  <c:v>1.2685800862322192</c:v>
                </c:pt>
                <c:pt idx="580">
                  <c:v>1.2842061254556665</c:v>
                </c:pt>
                <c:pt idx="581">
                  <c:v>1.2999744366792201</c:v>
                </c:pt>
                <c:pt idx="582">
                  <c:v>1.3099485608825387</c:v>
                </c:pt>
                <c:pt idx="583">
                  <c:v>1.3248020527311228</c:v>
                </c:pt>
                <c:pt idx="584">
                  <c:v>1.3378490982664553</c:v>
                </c:pt>
                <c:pt idx="585">
                  <c:v>1.3508566121901948</c:v>
                </c:pt>
                <c:pt idx="586">
                  <c:v>1.3604726433403811</c:v>
                </c:pt>
                <c:pt idx="587">
                  <c:v>1.368485294301939</c:v>
                </c:pt>
                <c:pt idx="588">
                  <c:v>1.3619388247617088</c:v>
                </c:pt>
                <c:pt idx="589">
                  <c:v>1.3669332935733474</c:v>
                </c:pt>
                <c:pt idx="590">
                  <c:v>1.3736085266671385</c:v>
                </c:pt>
                <c:pt idx="591">
                  <c:v>1.3793225637238797</c:v>
                </c:pt>
                <c:pt idx="592">
                  <c:v>1.3876391607996215</c:v>
                </c:pt>
                <c:pt idx="593">
                  <c:v>1.3927365179907494</c:v>
                </c:pt>
                <c:pt idx="594">
                  <c:v>1.4023613654324687</c:v>
                </c:pt>
                <c:pt idx="595">
                  <c:v>1.4100484217828733</c:v>
                </c:pt>
                <c:pt idx="596">
                  <c:v>1.4154822657722381</c:v>
                </c:pt>
                <c:pt idx="597">
                  <c:v>1.4272156775482543</c:v>
                </c:pt>
                <c:pt idx="598">
                  <c:v>1.4224073571152154</c:v>
                </c:pt>
                <c:pt idx="599">
                  <c:v>1.4275250189634445</c:v>
                </c:pt>
                <c:pt idx="600">
                  <c:v>1.4312558447014598</c:v>
                </c:pt>
                <c:pt idx="601">
                  <c:v>1.4332643307029587</c:v>
                </c:pt>
                <c:pt idx="602">
                  <c:v>1.4393060176443311</c:v>
                </c:pt>
                <c:pt idx="603">
                  <c:v>1.4368904353046623</c:v>
                </c:pt>
                <c:pt idx="604">
                  <c:v>1.4327784876046081</c:v>
                </c:pt>
                <c:pt idx="605">
                  <c:v>1.427791490236237</c:v>
                </c:pt>
                <c:pt idx="606">
                  <c:v>1.4258535571035738</c:v>
                </c:pt>
                <c:pt idx="607">
                  <c:v>1.4256594216449638</c:v>
                </c:pt>
                <c:pt idx="608">
                  <c:v>1.4129966903722395</c:v>
                </c:pt>
                <c:pt idx="609">
                  <c:v>1.406533012477301</c:v>
                </c:pt>
                <c:pt idx="610">
                  <c:v>1.4040418114898219</c:v>
                </c:pt>
                <c:pt idx="611">
                  <c:v>1.4063907703345437</c:v>
                </c:pt>
                <c:pt idx="612">
                  <c:v>1.4111704306548609</c:v>
                </c:pt>
                <c:pt idx="613">
                  <c:v>1.4131595084825435</c:v>
                </c:pt>
                <c:pt idx="614">
                  <c:v>1.4100599477744107</c:v>
                </c:pt>
                <c:pt idx="615">
                  <c:v>1.4095479497540879</c:v>
                </c:pt>
                <c:pt idx="616">
                  <c:v>1.4119371591274195</c:v>
                </c:pt>
                <c:pt idx="617">
                  <c:v>1.4119313027667424</c:v>
                </c:pt>
                <c:pt idx="618">
                  <c:v>1.3987668371972486</c:v>
                </c:pt>
                <c:pt idx="619">
                  <c:v>1.3933957154161152</c:v>
                </c:pt>
                <c:pt idx="620">
                  <c:v>1.3894684556565864</c:v>
                </c:pt>
                <c:pt idx="621">
                  <c:v>1.3911237985049303</c:v>
                </c:pt>
                <c:pt idx="622">
                  <c:v>1.3908489938929138</c:v>
                </c:pt>
                <c:pt idx="623">
                  <c:v>1.3907525048060581</c:v>
                </c:pt>
                <c:pt idx="624">
                  <c:v>1.3915649302954574</c:v>
                </c:pt>
                <c:pt idx="625">
                  <c:v>1.3941581623755972</c:v>
                </c:pt>
                <c:pt idx="626">
                  <c:v>1.4014253222595516</c:v>
                </c:pt>
                <c:pt idx="627">
                  <c:v>1.4102160856840826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02176"/>
        <c:axId val="154433408"/>
      </c:scatterChart>
      <c:valAx>
        <c:axId val="15440217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433408"/>
        <c:crosses val="autoZero"/>
        <c:crossBetween val="midCat"/>
        <c:majorUnit val="1"/>
        <c:minorUnit val="1"/>
      </c:valAx>
      <c:valAx>
        <c:axId val="15443340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40217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70C0"/>
                </a:solidFill>
              </a:defRPr>
            </a:pPr>
            <a:r>
              <a:rPr lang="en-US" sz="900">
                <a:solidFill>
                  <a:srgbClr val="0070C0"/>
                </a:solidFill>
              </a:rPr>
              <a:t>Eq. (A34)</a:t>
            </a:r>
          </a:p>
        </c:rich>
      </c:tx>
      <c:layout>
        <c:manualLayout>
          <c:xMode val="edge"/>
          <c:yMode val="edge"/>
          <c:x val="0.27091468253968254"/>
          <c:y val="0.69547619047619047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(A34)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9.8255700058052769E-3</c:v>
                </c:pt>
                <c:pt idx="1">
                  <c:v>6.7730708473209417E-3</c:v>
                </c:pt>
                <c:pt idx="2">
                  <c:v>5.552972768167564E-3</c:v>
                </c:pt>
                <c:pt idx="3">
                  <c:v>4.9710497379648628E-3</c:v>
                </c:pt>
                <c:pt idx="4">
                  <c:v>4.6598546366586197E-3</c:v>
                </c:pt>
                <c:pt idx="5">
                  <c:v>4.6156704192138387E-3</c:v>
                </c:pt>
                <c:pt idx="6">
                  <c:v>4.4721302052256277E-3</c:v>
                </c:pt>
                <c:pt idx="7">
                  <c:v>4.4826730684060069E-3</c:v>
                </c:pt>
                <c:pt idx="8">
                  <c:v>3.4907396603044271E-3</c:v>
                </c:pt>
                <c:pt idx="9">
                  <c:v>3.4723833163424708E-3</c:v>
                </c:pt>
                <c:pt idx="10">
                  <c:v>3.5377434656551124E-3</c:v>
                </c:pt>
                <c:pt idx="11">
                  <c:v>3.5726331484666495E-3</c:v>
                </c:pt>
                <c:pt idx="12">
                  <c:v>3.6466228993237812E-3</c:v>
                </c:pt>
                <c:pt idx="13">
                  <c:v>3.6544684616795007E-3</c:v>
                </c:pt>
                <c:pt idx="14">
                  <c:v>3.7151931218438556E-3</c:v>
                </c:pt>
                <c:pt idx="15">
                  <c:v>3.7585531602172847E-3</c:v>
                </c:pt>
                <c:pt idx="16">
                  <c:v>3.7886925225280735E-3</c:v>
                </c:pt>
                <c:pt idx="17">
                  <c:v>3.750136350438847E-3</c:v>
                </c:pt>
                <c:pt idx="18">
                  <c:v>3.2129592269876731E-3</c:v>
                </c:pt>
                <c:pt idx="19">
                  <c:v>3.2627431540777968E-3</c:v>
                </c:pt>
                <c:pt idx="20">
                  <c:v>3.2782470691607299E-3</c:v>
                </c:pt>
                <c:pt idx="21">
                  <c:v>3.263676814194795E-3</c:v>
                </c:pt>
                <c:pt idx="22">
                  <c:v>3.2338401389361456E-3</c:v>
                </c:pt>
                <c:pt idx="23">
                  <c:v>3.2129023052601185E-3</c:v>
                </c:pt>
                <c:pt idx="24">
                  <c:v>3.1501796404545478E-3</c:v>
                </c:pt>
                <c:pt idx="25">
                  <c:v>3.0610106919942387E-3</c:v>
                </c:pt>
                <c:pt idx="26">
                  <c:v>2.9805965935108709E-3</c:v>
                </c:pt>
                <c:pt idx="27">
                  <c:v>2.881638588514617E-3</c:v>
                </c:pt>
                <c:pt idx="28">
                  <c:v>2.4251348576164286E-3</c:v>
                </c:pt>
                <c:pt idx="29">
                  <c:v>2.329288379064052E-3</c:v>
                </c:pt>
                <c:pt idx="30">
                  <c:v>2.2250557196551316E-3</c:v>
                </c:pt>
                <c:pt idx="31">
                  <c:v>2.1365793455779747E-3</c:v>
                </c:pt>
                <c:pt idx="32">
                  <c:v>2.0267217742904473E-3</c:v>
                </c:pt>
                <c:pt idx="33">
                  <c:v>1.9245376951888473E-3</c:v>
                </c:pt>
                <c:pt idx="34">
                  <c:v>1.8179108674152421E-3</c:v>
                </c:pt>
                <c:pt idx="35">
                  <c:v>1.7149154933221303E-3</c:v>
                </c:pt>
                <c:pt idx="36">
                  <c:v>1.6219469267130492E-3</c:v>
                </c:pt>
                <c:pt idx="37">
                  <c:v>1.5195085582514047E-3</c:v>
                </c:pt>
                <c:pt idx="38">
                  <c:v>1.2809366624220663E-3</c:v>
                </c:pt>
                <c:pt idx="39">
                  <c:v>1.2043020253339255E-3</c:v>
                </c:pt>
                <c:pt idx="40">
                  <c:v>1.1340167119372184E-3</c:v>
                </c:pt>
                <c:pt idx="41">
                  <c:v>1.0699554446907678E-3</c:v>
                </c:pt>
                <c:pt idx="42">
                  <c:v>1.0107988645105725E-3</c:v>
                </c:pt>
                <c:pt idx="43">
                  <c:v>9.5802951931711817E-4</c:v>
                </c:pt>
                <c:pt idx="44">
                  <c:v>9.1004618740376424E-4</c:v>
                </c:pt>
                <c:pt idx="45">
                  <c:v>8.6739841453392251E-4</c:v>
                </c:pt>
                <c:pt idx="46">
                  <c:v>8.2789062707255162E-4</c:v>
                </c:pt>
                <c:pt idx="47">
                  <c:v>7.9304538185750691E-4</c:v>
                </c:pt>
                <c:pt idx="48">
                  <c:v>7.0006815068188199E-4</c:v>
                </c:pt>
                <c:pt idx="49">
                  <c:v>6.7349596916076681E-4</c:v>
                </c:pt>
                <c:pt idx="50">
                  <c:v>6.4992335557278178E-4</c:v>
                </c:pt>
                <c:pt idx="51">
                  <c:v>6.279479258515351E-4</c:v>
                </c:pt>
                <c:pt idx="52">
                  <c:v>6.0877669768462535E-4</c:v>
                </c:pt>
                <c:pt idx="53">
                  <c:v>5.9038146160064482E-4</c:v>
                </c:pt>
                <c:pt idx="54">
                  <c:v>5.7445109479779312E-4</c:v>
                </c:pt>
                <c:pt idx="55">
                  <c:v>5.6003877381725843E-4</c:v>
                </c:pt>
                <c:pt idx="56">
                  <c:v>5.4639244196445227E-4</c:v>
                </c:pt>
                <c:pt idx="57">
                  <c:v>5.3411388698643581E-4</c:v>
                </c:pt>
                <c:pt idx="58">
                  <c:v>4.8817478690601205E-4</c:v>
                </c:pt>
                <c:pt idx="59">
                  <c:v>4.7850286015216418E-4</c:v>
                </c:pt>
                <c:pt idx="60">
                  <c:v>4.6961106588644922E-4</c:v>
                </c:pt>
                <c:pt idx="61">
                  <c:v>4.6221007546005282E-4</c:v>
                </c:pt>
                <c:pt idx="62">
                  <c:v>4.551260074334115E-4</c:v>
                </c:pt>
                <c:pt idx="63">
                  <c:v>4.4858869724303055E-4</c:v>
                </c:pt>
                <c:pt idx="64">
                  <c:v>4.4278469617225656E-4</c:v>
                </c:pt>
                <c:pt idx="65">
                  <c:v>4.3727585947559583E-4</c:v>
                </c:pt>
                <c:pt idx="66">
                  <c:v>4.324869008020806E-4</c:v>
                </c:pt>
                <c:pt idx="67">
                  <c:v>4.2819952402174064E-4</c:v>
                </c:pt>
                <c:pt idx="68">
                  <c:v>3.9966808687227147E-4</c:v>
                </c:pt>
                <c:pt idx="69">
                  <c:v>3.9645027224259144E-4</c:v>
                </c:pt>
                <c:pt idx="70">
                  <c:v>3.9349123944460514E-4</c:v>
                </c:pt>
                <c:pt idx="71">
                  <c:v>3.9124107778617411E-4</c:v>
                </c:pt>
                <c:pt idx="72">
                  <c:v>3.8930324636375922E-4</c:v>
                </c:pt>
                <c:pt idx="73">
                  <c:v>3.8755789530421777E-4</c:v>
                </c:pt>
                <c:pt idx="74">
                  <c:v>3.8623905849845475E-4</c:v>
                </c:pt>
                <c:pt idx="75">
                  <c:v>3.856258422140342E-4</c:v>
                </c:pt>
                <c:pt idx="76">
                  <c:v>3.8555432400422197E-4</c:v>
                </c:pt>
                <c:pt idx="77">
                  <c:v>3.8506505055587619E-4</c:v>
                </c:pt>
                <c:pt idx="78">
                  <c:v>3.6504777142517999E-4</c:v>
                </c:pt>
                <c:pt idx="79">
                  <c:v>3.6535846455892977E-4</c:v>
                </c:pt>
                <c:pt idx="80">
                  <c:v>3.6601231921439611E-4</c:v>
                </c:pt>
                <c:pt idx="81">
                  <c:v>3.6660382664257325E-4</c:v>
                </c:pt>
                <c:pt idx="82">
                  <c:v>3.6769564806875846E-4</c:v>
                </c:pt>
                <c:pt idx="83">
                  <c:v>3.6917900864074288E-4</c:v>
                </c:pt>
                <c:pt idx="84">
                  <c:v>3.7079286692407929E-4</c:v>
                </c:pt>
                <c:pt idx="85">
                  <c:v>3.726511774292738E-4</c:v>
                </c:pt>
                <c:pt idx="86">
                  <c:v>3.743982491037743E-4</c:v>
                </c:pt>
                <c:pt idx="87">
                  <c:v>3.7653444238763557E-4</c:v>
                </c:pt>
                <c:pt idx="88">
                  <c:v>3.6078627871227444E-4</c:v>
                </c:pt>
                <c:pt idx="89">
                  <c:v>3.6295737819556787E-4</c:v>
                </c:pt>
                <c:pt idx="90">
                  <c:v>3.654366114583525E-4</c:v>
                </c:pt>
                <c:pt idx="91">
                  <c:v>3.6803121410868396E-4</c:v>
                </c:pt>
                <c:pt idx="92">
                  <c:v>3.7094513865897928E-4</c:v>
                </c:pt>
                <c:pt idx="93">
                  <c:v>3.7397264168406458E-4</c:v>
                </c:pt>
                <c:pt idx="94">
                  <c:v>3.7677062204031597E-4</c:v>
                </c:pt>
                <c:pt idx="95">
                  <c:v>3.7955693458570323E-4</c:v>
                </c:pt>
                <c:pt idx="96">
                  <c:v>3.8289365889833935E-4</c:v>
                </c:pt>
                <c:pt idx="97">
                  <c:v>3.8602917809883638E-4</c:v>
                </c:pt>
                <c:pt idx="98">
                  <c:v>3.7214303793444971E-4</c:v>
                </c:pt>
                <c:pt idx="99">
                  <c:v>3.7531642586692695E-4</c:v>
                </c:pt>
                <c:pt idx="100">
                  <c:v>3.7866056227157274E-4</c:v>
                </c:pt>
                <c:pt idx="101">
                  <c:v>3.8258476478752362E-4</c:v>
                </c:pt>
                <c:pt idx="102">
                  <c:v>3.8619119042236627E-4</c:v>
                </c:pt>
                <c:pt idx="103">
                  <c:v>3.900900663041822E-4</c:v>
                </c:pt>
                <c:pt idx="104">
                  <c:v>3.9382350089763805E-4</c:v>
                </c:pt>
                <c:pt idx="105">
                  <c:v>3.9789303037426242E-4</c:v>
                </c:pt>
                <c:pt idx="106">
                  <c:v>4.0175753950256473E-4</c:v>
                </c:pt>
                <c:pt idx="107">
                  <c:v>4.0560473629768211E-4</c:v>
                </c:pt>
                <c:pt idx="108">
                  <c:v>3.9306729039830733E-4</c:v>
                </c:pt>
                <c:pt idx="109">
                  <c:v>3.970441439015667E-4</c:v>
                </c:pt>
                <c:pt idx="110">
                  <c:v>4.010417445339688E-4</c:v>
                </c:pt>
                <c:pt idx="111">
                  <c:v>4.0500846642483885E-4</c:v>
                </c:pt>
                <c:pt idx="112">
                  <c:v>4.0939515888474087E-4</c:v>
                </c:pt>
                <c:pt idx="113">
                  <c:v>4.1363724753053276E-4</c:v>
                </c:pt>
                <c:pt idx="114">
                  <c:v>4.1779520412690136E-4</c:v>
                </c:pt>
                <c:pt idx="115">
                  <c:v>4.2219824856916513E-4</c:v>
                </c:pt>
                <c:pt idx="116">
                  <c:v>4.2648247018021578E-4</c:v>
                </c:pt>
                <c:pt idx="117">
                  <c:v>4.3104916901110603E-4</c:v>
                </c:pt>
                <c:pt idx="118">
                  <c:v>4.1950843455799101E-4</c:v>
                </c:pt>
                <c:pt idx="119">
                  <c:v>4.2411863108657749E-4</c:v>
                </c:pt>
                <c:pt idx="120">
                  <c:v>4.2909313565570029E-4</c:v>
                </c:pt>
                <c:pt idx="121">
                  <c:v>4.3393920937097801E-4</c:v>
                </c:pt>
                <c:pt idx="122">
                  <c:v>4.3925768026237304E-4</c:v>
                </c:pt>
                <c:pt idx="123">
                  <c:v>4.4467476624645842E-4</c:v>
                </c:pt>
                <c:pt idx="124">
                  <c:v>4.4957100270919952E-4</c:v>
                </c:pt>
                <c:pt idx="125">
                  <c:v>4.5480674809396306E-4</c:v>
                </c:pt>
                <c:pt idx="126">
                  <c:v>4.5973425169463426E-4</c:v>
                </c:pt>
                <c:pt idx="127">
                  <c:v>4.6569941783728319E-4</c:v>
                </c:pt>
                <c:pt idx="128">
                  <c:v>4.5387604392742314E-4</c:v>
                </c:pt>
                <c:pt idx="129">
                  <c:v>4.590633571230468E-4</c:v>
                </c:pt>
                <c:pt idx="130">
                  <c:v>4.6384136725916578E-4</c:v>
                </c:pt>
                <c:pt idx="131">
                  <c:v>4.6873835775149988E-4</c:v>
                </c:pt>
                <c:pt idx="132">
                  <c:v>4.7370474904366707E-4</c:v>
                </c:pt>
                <c:pt idx="133">
                  <c:v>4.7837292774687647E-4</c:v>
                </c:pt>
                <c:pt idx="134">
                  <c:v>4.8368934798224999E-4</c:v>
                </c:pt>
                <c:pt idx="135">
                  <c:v>4.8878939360772877E-4</c:v>
                </c:pt>
                <c:pt idx="136">
                  <c:v>4.9408952337578332E-4</c:v>
                </c:pt>
                <c:pt idx="137">
                  <c:v>4.9974778961664012E-4</c:v>
                </c:pt>
                <c:pt idx="138">
                  <c:v>4.8842023146077583E-4</c:v>
                </c:pt>
                <c:pt idx="139">
                  <c:v>4.9377562602095123E-4</c:v>
                </c:pt>
                <c:pt idx="140">
                  <c:v>4.9921320840311538E-4</c:v>
                </c:pt>
                <c:pt idx="141">
                  <c:v>5.0432610021022286E-4</c:v>
                </c:pt>
                <c:pt idx="142">
                  <c:v>5.0978024107819814E-4</c:v>
                </c:pt>
                <c:pt idx="143">
                  <c:v>5.147573945941382E-4</c:v>
                </c:pt>
                <c:pt idx="144">
                  <c:v>5.1996777072325245E-4</c:v>
                </c:pt>
                <c:pt idx="145">
                  <c:v>5.249179843439132E-4</c:v>
                </c:pt>
                <c:pt idx="146">
                  <c:v>5.2976629612361552E-4</c:v>
                </c:pt>
                <c:pt idx="147">
                  <c:v>5.3461943529586496E-4</c:v>
                </c:pt>
                <c:pt idx="148">
                  <c:v>5.2232074976499808E-4</c:v>
                </c:pt>
                <c:pt idx="149">
                  <c:v>5.2786808132990464E-4</c:v>
                </c:pt>
                <c:pt idx="150">
                  <c:v>5.3281496048084118E-4</c:v>
                </c:pt>
                <c:pt idx="151">
                  <c:v>5.3826114824789676E-4</c:v>
                </c:pt>
                <c:pt idx="152">
                  <c:v>5.4305142886562619E-4</c:v>
                </c:pt>
                <c:pt idx="153">
                  <c:v>5.4835932102617027E-4</c:v>
                </c:pt>
                <c:pt idx="154">
                  <c:v>5.5470379608287305E-4</c:v>
                </c:pt>
                <c:pt idx="155">
                  <c:v>5.6060160573119804E-4</c:v>
                </c:pt>
                <c:pt idx="156">
                  <c:v>5.6603716796228387E-4</c:v>
                </c:pt>
                <c:pt idx="157">
                  <c:v>5.7105067378595653E-4</c:v>
                </c:pt>
                <c:pt idx="158">
                  <c:v>5.5911969174378146E-4</c:v>
                </c:pt>
                <c:pt idx="159">
                  <c:v>5.6493234276049542E-4</c:v>
                </c:pt>
                <c:pt idx="160">
                  <c:v>5.7100956677023299E-4</c:v>
                </c:pt>
                <c:pt idx="161">
                  <c:v>5.7599940056350316E-4</c:v>
                </c:pt>
                <c:pt idx="162">
                  <c:v>5.820395456082216E-4</c:v>
                </c:pt>
                <c:pt idx="163">
                  <c:v>5.8769918882828505E-4</c:v>
                </c:pt>
                <c:pt idx="164">
                  <c:v>5.9475675133647719E-4</c:v>
                </c:pt>
                <c:pt idx="165">
                  <c:v>6.0182795547477318E-4</c:v>
                </c:pt>
                <c:pt idx="166">
                  <c:v>6.0761299566266809E-4</c:v>
                </c:pt>
                <c:pt idx="167">
                  <c:v>6.1388880205432708E-4</c:v>
                </c:pt>
                <c:pt idx="168">
                  <c:v>6.026869629774781E-4</c:v>
                </c:pt>
                <c:pt idx="169">
                  <c:v>6.0921503897924147E-4</c:v>
                </c:pt>
                <c:pt idx="170">
                  <c:v>6.1556333008430306E-4</c:v>
                </c:pt>
                <c:pt idx="171">
                  <c:v>6.2194172869683669E-4</c:v>
                </c:pt>
                <c:pt idx="172">
                  <c:v>6.285259405175188E-4</c:v>
                </c:pt>
                <c:pt idx="173">
                  <c:v>6.3596662323062267E-4</c:v>
                </c:pt>
                <c:pt idx="174">
                  <c:v>6.4315544287629994E-4</c:v>
                </c:pt>
                <c:pt idx="175">
                  <c:v>6.5158912692397128E-4</c:v>
                </c:pt>
                <c:pt idx="176">
                  <c:v>6.597927293355495E-4</c:v>
                </c:pt>
                <c:pt idx="177">
                  <c:v>6.6860563651837453E-4</c:v>
                </c:pt>
                <c:pt idx="178">
                  <c:v>6.5928049256195568E-4</c:v>
                </c:pt>
                <c:pt idx="179">
                  <c:v>6.6703686721496832E-4</c:v>
                </c:pt>
                <c:pt idx="180">
                  <c:v>6.7616041860436664E-4</c:v>
                </c:pt>
                <c:pt idx="181">
                  <c:v>6.8390663130689258E-4</c:v>
                </c:pt>
                <c:pt idx="182">
                  <c:v>6.9237204128283958E-4</c:v>
                </c:pt>
                <c:pt idx="183">
                  <c:v>7.0021864199618935E-4</c:v>
                </c:pt>
                <c:pt idx="184">
                  <c:v>7.0804891522447126E-4</c:v>
                </c:pt>
                <c:pt idx="185">
                  <c:v>7.1544573255583857E-4</c:v>
                </c:pt>
                <c:pt idx="186">
                  <c:v>7.2223937769252597E-4</c:v>
                </c:pt>
                <c:pt idx="187">
                  <c:v>7.2934866745267082E-4</c:v>
                </c:pt>
                <c:pt idx="188">
                  <c:v>7.1822079789813232E-4</c:v>
                </c:pt>
                <c:pt idx="189">
                  <c:v>7.2503522305373094E-4</c:v>
                </c:pt>
                <c:pt idx="190">
                  <c:v>7.3203139669630098E-4</c:v>
                </c:pt>
                <c:pt idx="191">
                  <c:v>7.3966378812478136E-4</c:v>
                </c:pt>
                <c:pt idx="192">
                  <c:v>7.4728373046965683E-4</c:v>
                </c:pt>
                <c:pt idx="193">
                  <c:v>7.5477835441956954E-4</c:v>
                </c:pt>
                <c:pt idx="194">
                  <c:v>7.6240579390602617E-4</c:v>
                </c:pt>
                <c:pt idx="195">
                  <c:v>7.7129974662655727E-4</c:v>
                </c:pt>
                <c:pt idx="196">
                  <c:v>7.8016111202757182E-4</c:v>
                </c:pt>
                <c:pt idx="197">
                  <c:v>7.8859688854242748E-4</c:v>
                </c:pt>
                <c:pt idx="198">
                  <c:v>7.7663975598243006E-4</c:v>
                </c:pt>
                <c:pt idx="199">
                  <c:v>7.841380086819501E-4</c:v>
                </c:pt>
                <c:pt idx="200">
                  <c:v>7.9329217941650891E-4</c:v>
                </c:pt>
                <c:pt idx="201">
                  <c:v>8.0125256757824332E-4</c:v>
                </c:pt>
                <c:pt idx="202">
                  <c:v>8.0849561719676234E-4</c:v>
                </c:pt>
                <c:pt idx="203">
                  <c:v>8.15716281744347E-4</c:v>
                </c:pt>
                <c:pt idx="204">
                  <c:v>8.2332950603458569E-4</c:v>
                </c:pt>
                <c:pt idx="205">
                  <c:v>8.3158954472110783E-4</c:v>
                </c:pt>
                <c:pt idx="206">
                  <c:v>8.3951776030855723E-4</c:v>
                </c:pt>
                <c:pt idx="207">
                  <c:v>8.470941860339987E-4</c:v>
                </c:pt>
                <c:pt idx="208">
                  <c:v>8.3437065702523052E-4</c:v>
                </c:pt>
                <c:pt idx="209">
                  <c:v>8.4276740804399715E-4</c:v>
                </c:pt>
                <c:pt idx="210">
                  <c:v>8.5010504943564306E-4</c:v>
                </c:pt>
                <c:pt idx="211">
                  <c:v>8.5699098794854314E-4</c:v>
                </c:pt>
                <c:pt idx="212">
                  <c:v>8.6422663598797913E-4</c:v>
                </c:pt>
                <c:pt idx="213">
                  <c:v>8.7061911881674008E-4</c:v>
                </c:pt>
                <c:pt idx="214">
                  <c:v>8.7718578410623204E-4</c:v>
                </c:pt>
                <c:pt idx="215">
                  <c:v>8.837324250533903E-4</c:v>
                </c:pt>
                <c:pt idx="216">
                  <c:v>8.8973239206456751E-4</c:v>
                </c:pt>
                <c:pt idx="217">
                  <c:v>8.9511748289118869E-4</c:v>
                </c:pt>
                <c:pt idx="218">
                  <c:v>8.8135880579804315E-4</c:v>
                </c:pt>
                <c:pt idx="219">
                  <c:v>8.8717158267125854E-4</c:v>
                </c:pt>
                <c:pt idx="220">
                  <c:v>8.9295851428965493E-4</c:v>
                </c:pt>
                <c:pt idx="221">
                  <c:v>8.9904504577413894E-4</c:v>
                </c:pt>
                <c:pt idx="222">
                  <c:v>9.0608796571880188E-4</c:v>
                </c:pt>
                <c:pt idx="223">
                  <c:v>9.1340018088427097E-4</c:v>
                </c:pt>
                <c:pt idx="224">
                  <c:v>9.2017509858421682E-4</c:v>
                </c:pt>
                <c:pt idx="225">
                  <c:v>9.2746880650751407E-4</c:v>
                </c:pt>
                <c:pt idx="226">
                  <c:v>9.3620775437974638E-4</c:v>
                </c:pt>
                <c:pt idx="227">
                  <c:v>9.4590731124085824E-4</c:v>
                </c:pt>
                <c:pt idx="228">
                  <c:v>9.3519873206135569E-4</c:v>
                </c:pt>
                <c:pt idx="229">
                  <c:v>9.4258222211270244E-4</c:v>
                </c:pt>
                <c:pt idx="230">
                  <c:v>9.5304174515169887E-4</c:v>
                </c:pt>
                <c:pt idx="231">
                  <c:v>9.6252277019160846E-4</c:v>
                </c:pt>
                <c:pt idx="232">
                  <c:v>9.7091728434224025E-4</c:v>
                </c:pt>
                <c:pt idx="233">
                  <c:v>9.7862925377219918E-4</c:v>
                </c:pt>
                <c:pt idx="234">
                  <c:v>9.8713310859207854E-4</c:v>
                </c:pt>
                <c:pt idx="235">
                  <c:v>9.9603052719154104E-4</c:v>
                </c:pt>
                <c:pt idx="236">
                  <c:v>1.0037392581070611E-3</c:v>
                </c:pt>
                <c:pt idx="237">
                  <c:v>1.0110526010829398E-3</c:v>
                </c:pt>
                <c:pt idx="238">
                  <c:v>9.987764828732963E-4</c:v>
                </c:pt>
                <c:pt idx="239">
                  <c:v>1.0074350080901437E-3</c:v>
                </c:pt>
                <c:pt idx="240">
                  <c:v>1.016177233485342E-3</c:v>
                </c:pt>
                <c:pt idx="241">
                  <c:v>1.0244985661214555E-3</c:v>
                </c:pt>
                <c:pt idx="242">
                  <c:v>1.0328661736227524E-3</c:v>
                </c:pt>
                <c:pt idx="243">
                  <c:v>1.041001839579018E-3</c:v>
                </c:pt>
                <c:pt idx="244">
                  <c:v>1.0510572170623605E-3</c:v>
                </c:pt>
                <c:pt idx="245">
                  <c:v>1.0613529876691583E-3</c:v>
                </c:pt>
                <c:pt idx="246">
                  <c:v>1.0708882788837526E-3</c:v>
                </c:pt>
                <c:pt idx="247">
                  <c:v>1.0812230715512375E-3</c:v>
                </c:pt>
                <c:pt idx="248">
                  <c:v>1.0701562282550267E-3</c:v>
                </c:pt>
                <c:pt idx="249">
                  <c:v>1.081296439465013E-3</c:v>
                </c:pt>
                <c:pt idx="250">
                  <c:v>1.0936174605329192E-3</c:v>
                </c:pt>
                <c:pt idx="251">
                  <c:v>1.1027251520135933E-3</c:v>
                </c:pt>
                <c:pt idx="252">
                  <c:v>1.1144479619666322E-3</c:v>
                </c:pt>
                <c:pt idx="253">
                  <c:v>1.1249338770540748E-3</c:v>
                </c:pt>
                <c:pt idx="254">
                  <c:v>1.1361107545381248E-3</c:v>
                </c:pt>
                <c:pt idx="255">
                  <c:v>1.1472966147191316E-3</c:v>
                </c:pt>
                <c:pt idx="256">
                  <c:v>1.1581984497036793E-3</c:v>
                </c:pt>
                <c:pt idx="257">
                  <c:v>1.1702228442135628E-3</c:v>
                </c:pt>
                <c:pt idx="258">
                  <c:v>1.1597548659802389E-3</c:v>
                </c:pt>
                <c:pt idx="259">
                  <c:v>1.1722941899753668E-3</c:v>
                </c:pt>
                <c:pt idx="260">
                  <c:v>1.1851491286554781E-3</c:v>
                </c:pt>
                <c:pt idx="261">
                  <c:v>1.1987773377012854E-3</c:v>
                </c:pt>
                <c:pt idx="262">
                  <c:v>1.2134022278159171E-3</c:v>
                </c:pt>
                <c:pt idx="263">
                  <c:v>1.2285490500732194E-3</c:v>
                </c:pt>
                <c:pt idx="264">
                  <c:v>1.2423961402798641E-3</c:v>
                </c:pt>
                <c:pt idx="265">
                  <c:v>1.2556516616575165E-3</c:v>
                </c:pt>
                <c:pt idx="266">
                  <c:v>1.2709427227689202E-3</c:v>
                </c:pt>
                <c:pt idx="267">
                  <c:v>1.285815237827884E-3</c:v>
                </c:pt>
                <c:pt idx="268">
                  <c:v>1.2753165773916205E-3</c:v>
                </c:pt>
                <c:pt idx="269">
                  <c:v>1.2880707962096263E-3</c:v>
                </c:pt>
                <c:pt idx="270">
                  <c:v>1.3022052608267192E-3</c:v>
                </c:pt>
                <c:pt idx="271">
                  <c:v>1.3169621618343277E-3</c:v>
                </c:pt>
                <c:pt idx="272">
                  <c:v>1.3305263676689949E-3</c:v>
                </c:pt>
                <c:pt idx="273">
                  <c:v>1.3438425007457288E-3</c:v>
                </c:pt>
                <c:pt idx="274">
                  <c:v>1.3569977910518128E-3</c:v>
                </c:pt>
                <c:pt idx="275">
                  <c:v>1.3683362185070512E-3</c:v>
                </c:pt>
                <c:pt idx="276">
                  <c:v>1.3805403975455782E-3</c:v>
                </c:pt>
                <c:pt idx="277">
                  <c:v>1.3896191759590355E-3</c:v>
                </c:pt>
                <c:pt idx="278">
                  <c:v>1.3727026077836935E-3</c:v>
                </c:pt>
                <c:pt idx="279">
                  <c:v>1.3817914618907351E-3</c:v>
                </c:pt>
                <c:pt idx="280">
                  <c:v>1.3882575872320563E-3</c:v>
                </c:pt>
                <c:pt idx="281">
                  <c:v>1.3959302890128517E-3</c:v>
                </c:pt>
                <c:pt idx="282">
                  <c:v>1.402409156028777E-3</c:v>
                </c:pt>
                <c:pt idx="283">
                  <c:v>1.4119161879306424E-3</c:v>
                </c:pt>
                <c:pt idx="284">
                  <c:v>1.421206641655792E-3</c:v>
                </c:pt>
                <c:pt idx="285">
                  <c:v>1.4307206877305649E-3</c:v>
                </c:pt>
                <c:pt idx="286">
                  <c:v>1.4419122308083222E-3</c:v>
                </c:pt>
                <c:pt idx="287">
                  <c:v>1.4532517162009085E-3</c:v>
                </c:pt>
                <c:pt idx="288">
                  <c:v>1.4424173107300911E-3</c:v>
                </c:pt>
                <c:pt idx="289">
                  <c:v>1.4563112774922623E-3</c:v>
                </c:pt>
                <c:pt idx="290">
                  <c:v>1.4696605871153832E-3</c:v>
                </c:pt>
                <c:pt idx="291">
                  <c:v>1.4833666854237454E-3</c:v>
                </c:pt>
                <c:pt idx="292">
                  <c:v>1.4981968085948528E-3</c:v>
                </c:pt>
                <c:pt idx="293">
                  <c:v>1.5134299049521561E-3</c:v>
                </c:pt>
                <c:pt idx="294">
                  <c:v>1.5259770479519655E-3</c:v>
                </c:pt>
                <c:pt idx="295">
                  <c:v>1.541400140318303E-3</c:v>
                </c:pt>
                <c:pt idx="296">
                  <c:v>1.5527975143797164E-3</c:v>
                </c:pt>
                <c:pt idx="297">
                  <c:v>1.5666340983903401E-3</c:v>
                </c:pt>
                <c:pt idx="298">
                  <c:v>1.5546987076649672E-3</c:v>
                </c:pt>
                <c:pt idx="299">
                  <c:v>1.5693350522935042E-3</c:v>
                </c:pt>
                <c:pt idx="300">
                  <c:v>1.5828139399862837E-3</c:v>
                </c:pt>
                <c:pt idx="301">
                  <c:v>1.5957829581268099E-3</c:v>
                </c:pt>
                <c:pt idx="302">
                  <c:v>1.6113033144682005E-3</c:v>
                </c:pt>
                <c:pt idx="303">
                  <c:v>1.6299613211468575E-3</c:v>
                </c:pt>
                <c:pt idx="304">
                  <c:v>1.6447493535041572E-3</c:v>
                </c:pt>
                <c:pt idx="305">
                  <c:v>1.6611283225394569E-3</c:v>
                </c:pt>
                <c:pt idx="306">
                  <c:v>1.6770195866825648E-3</c:v>
                </c:pt>
                <c:pt idx="307">
                  <c:v>1.6950290090358294E-3</c:v>
                </c:pt>
                <c:pt idx="308">
                  <c:v>1.6852190608193424E-3</c:v>
                </c:pt>
                <c:pt idx="309">
                  <c:v>1.6995775764371138E-3</c:v>
                </c:pt>
                <c:pt idx="310">
                  <c:v>1.71785924219121E-3</c:v>
                </c:pt>
                <c:pt idx="311">
                  <c:v>1.7333363375523008E-3</c:v>
                </c:pt>
                <c:pt idx="312">
                  <c:v>1.7525488011452908E-3</c:v>
                </c:pt>
                <c:pt idx="313">
                  <c:v>1.7704617830429693E-3</c:v>
                </c:pt>
                <c:pt idx="314">
                  <c:v>1.7873261509196009E-3</c:v>
                </c:pt>
                <c:pt idx="315">
                  <c:v>1.8065359994739341E-3</c:v>
                </c:pt>
                <c:pt idx="316">
                  <c:v>1.8218272887595163E-3</c:v>
                </c:pt>
                <c:pt idx="317">
                  <c:v>1.8419734432446034E-3</c:v>
                </c:pt>
                <c:pt idx="318">
                  <c:v>1.8300815341510883E-3</c:v>
                </c:pt>
                <c:pt idx="319">
                  <c:v>1.8447697389667762E-3</c:v>
                </c:pt>
                <c:pt idx="320">
                  <c:v>1.8590419553977363E-3</c:v>
                </c:pt>
                <c:pt idx="321">
                  <c:v>1.8739006176335951E-3</c:v>
                </c:pt>
                <c:pt idx="322">
                  <c:v>1.8872381152836729E-3</c:v>
                </c:pt>
                <c:pt idx="323">
                  <c:v>1.8972386701249665E-3</c:v>
                </c:pt>
                <c:pt idx="324">
                  <c:v>1.9099851773497799E-3</c:v>
                </c:pt>
                <c:pt idx="325">
                  <c:v>1.922786391107268E-3</c:v>
                </c:pt>
                <c:pt idx="326">
                  <c:v>1.9389529201299643E-3</c:v>
                </c:pt>
                <c:pt idx="327">
                  <c:v>1.9520008562632896E-3</c:v>
                </c:pt>
                <c:pt idx="328">
                  <c:v>1.9399399507342512E-3</c:v>
                </c:pt>
                <c:pt idx="329">
                  <c:v>1.9591649245469214E-3</c:v>
                </c:pt>
                <c:pt idx="330">
                  <c:v>1.9786110466839522E-3</c:v>
                </c:pt>
                <c:pt idx="331">
                  <c:v>1.9980916410504809E-3</c:v>
                </c:pt>
                <c:pt idx="332">
                  <c:v>2.0165043714499655E-3</c:v>
                </c:pt>
                <c:pt idx="333">
                  <c:v>2.0369656933225638E-3</c:v>
                </c:pt>
                <c:pt idx="334">
                  <c:v>2.0570568366578969E-3</c:v>
                </c:pt>
                <c:pt idx="335">
                  <c:v>2.0775783338740461E-3</c:v>
                </c:pt>
                <c:pt idx="336">
                  <c:v>2.0988996627304859E-3</c:v>
                </c:pt>
                <c:pt idx="337">
                  <c:v>2.119207286506788E-3</c:v>
                </c:pt>
                <c:pt idx="338">
                  <c:v>2.1116924426156408E-3</c:v>
                </c:pt>
                <c:pt idx="339">
                  <c:v>2.1397704223252681E-3</c:v>
                </c:pt>
                <c:pt idx="340">
                  <c:v>2.1700567073596757E-3</c:v>
                </c:pt>
                <c:pt idx="341">
                  <c:v>2.2003859624366456E-3</c:v>
                </c:pt>
                <c:pt idx="342">
                  <c:v>2.2336995933388342E-3</c:v>
                </c:pt>
                <c:pt idx="343">
                  <c:v>2.2696971945394655E-3</c:v>
                </c:pt>
                <c:pt idx="344">
                  <c:v>2.3034907512788608E-3</c:v>
                </c:pt>
                <c:pt idx="345">
                  <c:v>2.3397359273173131E-3</c:v>
                </c:pt>
                <c:pt idx="346">
                  <c:v>2.3733038982241021E-3</c:v>
                </c:pt>
                <c:pt idx="347">
                  <c:v>2.40996252219252E-3</c:v>
                </c:pt>
                <c:pt idx="348">
                  <c:v>2.4088436580134015E-3</c:v>
                </c:pt>
                <c:pt idx="349">
                  <c:v>2.4430928892781993E-3</c:v>
                </c:pt>
                <c:pt idx="350">
                  <c:v>2.4761409227029656E-3</c:v>
                </c:pt>
                <c:pt idx="351">
                  <c:v>2.5106471682075412E-3</c:v>
                </c:pt>
                <c:pt idx="352">
                  <c:v>2.5411644509328395E-3</c:v>
                </c:pt>
                <c:pt idx="353">
                  <c:v>2.570336807375187E-3</c:v>
                </c:pt>
                <c:pt idx="354">
                  <c:v>2.5980505554813E-3</c:v>
                </c:pt>
                <c:pt idx="355">
                  <c:v>2.6177932558349563E-3</c:v>
                </c:pt>
                <c:pt idx="356">
                  <c:v>2.6419399938820104E-3</c:v>
                </c:pt>
                <c:pt idx="357">
                  <c:v>2.6588240500716245E-3</c:v>
                </c:pt>
                <c:pt idx="358">
                  <c:v>2.6345814991262295E-3</c:v>
                </c:pt>
                <c:pt idx="359">
                  <c:v>2.6518167106529462E-3</c:v>
                </c:pt>
                <c:pt idx="360">
                  <c:v>2.6673206576879531E-3</c:v>
                </c:pt>
                <c:pt idx="361">
                  <c:v>2.6850347285800524E-3</c:v>
                </c:pt>
                <c:pt idx="362">
                  <c:v>2.704636788066068E-3</c:v>
                </c:pt>
                <c:pt idx="363">
                  <c:v>2.7187428488164209E-3</c:v>
                </c:pt>
                <c:pt idx="364">
                  <c:v>2.7422527027012116E-3</c:v>
                </c:pt>
                <c:pt idx="365">
                  <c:v>2.7619632917278672E-3</c:v>
                </c:pt>
                <c:pt idx="366">
                  <c:v>2.7831008590459847E-3</c:v>
                </c:pt>
                <c:pt idx="367">
                  <c:v>2.8101411116558737E-3</c:v>
                </c:pt>
                <c:pt idx="368">
                  <c:v>2.7923032807683876E-3</c:v>
                </c:pt>
                <c:pt idx="369">
                  <c:v>2.8177484922521693E-3</c:v>
                </c:pt>
                <c:pt idx="370">
                  <c:v>2.8439973145333868E-3</c:v>
                </c:pt>
                <c:pt idx="371">
                  <c:v>2.870678836762534E-3</c:v>
                </c:pt>
                <c:pt idx="372">
                  <c:v>2.8942210338605526E-3</c:v>
                </c:pt>
                <c:pt idx="373">
                  <c:v>2.9150838977175198E-3</c:v>
                </c:pt>
                <c:pt idx="374">
                  <c:v>2.9394918872454774E-3</c:v>
                </c:pt>
                <c:pt idx="375">
                  <c:v>2.9612647703498832E-3</c:v>
                </c:pt>
                <c:pt idx="376">
                  <c:v>2.9819524101254834E-3</c:v>
                </c:pt>
                <c:pt idx="377">
                  <c:v>2.9980590567636228E-3</c:v>
                </c:pt>
                <c:pt idx="378">
                  <c:v>2.9806977410685733E-3</c:v>
                </c:pt>
                <c:pt idx="379">
                  <c:v>3.0019295704070237E-3</c:v>
                </c:pt>
                <c:pt idx="380">
                  <c:v>3.0228511420372739E-3</c:v>
                </c:pt>
                <c:pt idx="381">
                  <c:v>3.044791160712307E-3</c:v>
                </c:pt>
                <c:pt idx="382">
                  <c:v>3.0690032931231233E-3</c:v>
                </c:pt>
                <c:pt idx="383">
                  <c:v>3.095967257867227E-3</c:v>
                </c:pt>
                <c:pt idx="384">
                  <c:v>3.1222802803597205E-3</c:v>
                </c:pt>
                <c:pt idx="385">
                  <c:v>3.1406054643121407E-3</c:v>
                </c:pt>
                <c:pt idx="386">
                  <c:v>3.1660374271272763E-3</c:v>
                </c:pt>
                <c:pt idx="387">
                  <c:v>3.1850689944959926E-3</c:v>
                </c:pt>
                <c:pt idx="388">
                  <c:v>3.1609203449933102E-3</c:v>
                </c:pt>
                <c:pt idx="389">
                  <c:v>3.1776538771850957E-3</c:v>
                </c:pt>
                <c:pt idx="390">
                  <c:v>3.1922083691849307E-3</c:v>
                </c:pt>
                <c:pt idx="391">
                  <c:v>3.209241594786208E-3</c:v>
                </c:pt>
                <c:pt idx="392">
                  <c:v>3.23005310329887E-3</c:v>
                </c:pt>
                <c:pt idx="393">
                  <c:v>3.2570882922031033E-3</c:v>
                </c:pt>
                <c:pt idx="394">
                  <c:v>3.2868641425294704E-3</c:v>
                </c:pt>
                <c:pt idx="395">
                  <c:v>3.3229521197424608E-3</c:v>
                </c:pt>
                <c:pt idx="396">
                  <c:v>3.36049137369895E-3</c:v>
                </c:pt>
                <c:pt idx="397">
                  <c:v>3.4042490873102595E-3</c:v>
                </c:pt>
                <c:pt idx="398">
                  <c:v>3.4083748283819334E-3</c:v>
                </c:pt>
                <c:pt idx="399">
                  <c:v>3.4599143961674241E-3</c:v>
                </c:pt>
                <c:pt idx="400">
                  <c:v>3.5120010858131659E-3</c:v>
                </c:pt>
                <c:pt idx="401">
                  <c:v>3.5645599966421413E-3</c:v>
                </c:pt>
                <c:pt idx="402">
                  <c:v>3.6207909202174587E-3</c:v>
                </c:pt>
                <c:pt idx="403">
                  <c:v>3.6724064573918657E-3</c:v>
                </c:pt>
                <c:pt idx="404">
                  <c:v>3.7246554353464597E-3</c:v>
                </c:pt>
                <c:pt idx="405">
                  <c:v>3.7660243522463633E-3</c:v>
                </c:pt>
                <c:pt idx="406">
                  <c:v>3.811600785819904E-3</c:v>
                </c:pt>
                <c:pt idx="407">
                  <c:v>3.8585090182363282E-3</c:v>
                </c:pt>
                <c:pt idx="408">
                  <c:v>3.8457436180593485E-3</c:v>
                </c:pt>
                <c:pt idx="409">
                  <c:v>3.8858473815528934E-3</c:v>
                </c:pt>
                <c:pt idx="410">
                  <c:v>3.9167912682934111E-3</c:v>
                </c:pt>
                <c:pt idx="411">
                  <c:v>3.9626627706259663E-3</c:v>
                </c:pt>
                <c:pt idx="412">
                  <c:v>4.0031181576317435E-3</c:v>
                </c:pt>
                <c:pt idx="413">
                  <c:v>4.032975102503597E-3</c:v>
                </c:pt>
                <c:pt idx="414">
                  <c:v>4.0685213247767847E-3</c:v>
                </c:pt>
                <c:pt idx="415">
                  <c:v>4.0969798444532197E-3</c:v>
                </c:pt>
                <c:pt idx="416">
                  <c:v>4.1328086764461395E-3</c:v>
                </c:pt>
                <c:pt idx="417">
                  <c:v>4.1557222236233227E-3</c:v>
                </c:pt>
                <c:pt idx="418">
                  <c:v>4.1281862373881897E-3</c:v>
                </c:pt>
                <c:pt idx="419">
                  <c:v>4.1460392545355522E-3</c:v>
                </c:pt>
                <c:pt idx="420">
                  <c:v>4.1685005709307336E-3</c:v>
                </c:pt>
                <c:pt idx="421">
                  <c:v>4.1877637361122056E-3</c:v>
                </c:pt>
                <c:pt idx="422">
                  <c:v>4.2055821638508368E-3</c:v>
                </c:pt>
                <c:pt idx="423">
                  <c:v>4.2291236206416088E-3</c:v>
                </c:pt>
                <c:pt idx="424">
                  <c:v>4.2525189722870159E-3</c:v>
                </c:pt>
                <c:pt idx="425">
                  <c:v>4.2905268675441383E-3</c:v>
                </c:pt>
                <c:pt idx="426">
                  <c:v>4.3180748831053812E-3</c:v>
                </c:pt>
                <c:pt idx="427">
                  <c:v>4.3570094424071112E-3</c:v>
                </c:pt>
                <c:pt idx="428">
                  <c:v>4.3479513780228197E-3</c:v>
                </c:pt>
                <c:pt idx="429">
                  <c:v>4.3834491806666329E-3</c:v>
                </c:pt>
                <c:pt idx="430">
                  <c:v>4.4303663660216807E-3</c:v>
                </c:pt>
                <c:pt idx="431">
                  <c:v>4.4804644208490483E-3</c:v>
                </c:pt>
                <c:pt idx="432">
                  <c:v>4.5398030876880619E-3</c:v>
                </c:pt>
                <c:pt idx="433">
                  <c:v>4.595421320742853E-3</c:v>
                </c:pt>
                <c:pt idx="434">
                  <c:v>4.6409634521342715E-3</c:v>
                </c:pt>
                <c:pt idx="435">
                  <c:v>4.7039803918260386E-3</c:v>
                </c:pt>
                <c:pt idx="436">
                  <c:v>4.7745189339182459E-3</c:v>
                </c:pt>
                <c:pt idx="437">
                  <c:v>4.8348475480446025E-3</c:v>
                </c:pt>
                <c:pt idx="438">
                  <c:v>4.8434097024794356E-3</c:v>
                </c:pt>
                <c:pt idx="439">
                  <c:v>4.903380458635506E-3</c:v>
                </c:pt>
                <c:pt idx="440">
                  <c:v>4.9692711184224168E-3</c:v>
                </c:pt>
                <c:pt idx="441">
                  <c:v>5.0382863315314745E-3</c:v>
                </c:pt>
                <c:pt idx="442">
                  <c:v>5.0926479423828814E-3</c:v>
                </c:pt>
                <c:pt idx="443">
                  <c:v>5.1621118792964564E-3</c:v>
                </c:pt>
                <c:pt idx="444">
                  <c:v>5.2364828395150996E-3</c:v>
                </c:pt>
                <c:pt idx="445">
                  <c:v>5.3297692049355952E-3</c:v>
                </c:pt>
                <c:pt idx="446">
                  <c:v>5.4502875808974957E-3</c:v>
                </c:pt>
                <c:pt idx="447">
                  <c:v>5.5719692223562909E-3</c:v>
                </c:pt>
                <c:pt idx="448">
                  <c:v>5.6628491093575562E-3</c:v>
                </c:pt>
                <c:pt idx="449">
                  <c:v>5.8119789941249948E-3</c:v>
                </c:pt>
                <c:pt idx="450">
                  <c:v>5.9826670484661188E-3</c:v>
                </c:pt>
                <c:pt idx="451">
                  <c:v>6.1400493419663024E-3</c:v>
                </c:pt>
                <c:pt idx="452">
                  <c:v>6.2696823577077891E-3</c:v>
                </c:pt>
                <c:pt idx="453">
                  <c:v>6.386902884147198E-3</c:v>
                </c:pt>
                <c:pt idx="454">
                  <c:v>6.4994436015628973E-3</c:v>
                </c:pt>
                <c:pt idx="455">
                  <c:v>6.5948503770166403E-3</c:v>
                </c:pt>
                <c:pt idx="456">
                  <c:v>6.6364261893461169E-3</c:v>
                </c:pt>
                <c:pt idx="457">
                  <c:v>6.6718674109043086E-3</c:v>
                </c:pt>
                <c:pt idx="458">
                  <c:v>6.6177745566784697E-3</c:v>
                </c:pt>
                <c:pt idx="459">
                  <c:v>6.5908428491754066E-3</c:v>
                </c:pt>
                <c:pt idx="460">
                  <c:v>6.5673552602230198E-3</c:v>
                </c:pt>
                <c:pt idx="461">
                  <c:v>6.5531472402452651E-3</c:v>
                </c:pt>
                <c:pt idx="462">
                  <c:v>6.5774385974714687E-3</c:v>
                </c:pt>
                <c:pt idx="463">
                  <c:v>6.6163687026730127E-3</c:v>
                </c:pt>
                <c:pt idx="464">
                  <c:v>6.661005798278467E-3</c:v>
                </c:pt>
                <c:pt idx="465">
                  <c:v>6.6940236100818361E-3</c:v>
                </c:pt>
                <c:pt idx="466">
                  <c:v>6.7130367524802755E-3</c:v>
                </c:pt>
                <c:pt idx="467">
                  <c:v>6.6746291780510813E-3</c:v>
                </c:pt>
                <c:pt idx="468">
                  <c:v>6.5433621554938162E-3</c:v>
                </c:pt>
                <c:pt idx="469">
                  <c:v>6.4809796244843189E-3</c:v>
                </c:pt>
                <c:pt idx="470">
                  <c:v>6.4299624910015693E-3</c:v>
                </c:pt>
                <c:pt idx="471">
                  <c:v>6.3840048772969352E-3</c:v>
                </c:pt>
                <c:pt idx="472">
                  <c:v>6.2969258533198506E-3</c:v>
                </c:pt>
                <c:pt idx="473">
                  <c:v>6.2479373093335981E-3</c:v>
                </c:pt>
                <c:pt idx="474">
                  <c:v>6.2246281425246183E-3</c:v>
                </c:pt>
                <c:pt idx="475">
                  <c:v>6.1843434206232985E-3</c:v>
                </c:pt>
                <c:pt idx="476">
                  <c:v>6.166543247421526E-3</c:v>
                </c:pt>
                <c:pt idx="477">
                  <c:v>6.159245225167408E-3</c:v>
                </c:pt>
                <c:pt idx="478">
                  <c:v>6.1390438419222284E-3</c:v>
                </c:pt>
                <c:pt idx="479">
                  <c:v>6.1837914222140468E-3</c:v>
                </c:pt>
                <c:pt idx="480">
                  <c:v>6.1844090208582623E-3</c:v>
                </c:pt>
                <c:pt idx="481">
                  <c:v>6.1995052720403999E-3</c:v>
                </c:pt>
                <c:pt idx="482">
                  <c:v>6.202151650158535E-3</c:v>
                </c:pt>
                <c:pt idx="483">
                  <c:v>6.210397177155413E-3</c:v>
                </c:pt>
                <c:pt idx="484">
                  <c:v>6.2086345599409627E-3</c:v>
                </c:pt>
                <c:pt idx="485">
                  <c:v>6.1764290197533255E-3</c:v>
                </c:pt>
                <c:pt idx="486">
                  <c:v>6.1499455318729038E-3</c:v>
                </c:pt>
                <c:pt idx="487">
                  <c:v>6.1127052807637512E-3</c:v>
                </c:pt>
                <c:pt idx="488">
                  <c:v>6.0088987501757422E-3</c:v>
                </c:pt>
                <c:pt idx="489">
                  <c:v>5.9707799687486367E-3</c:v>
                </c:pt>
                <c:pt idx="490">
                  <c:v>5.9408345986807984E-3</c:v>
                </c:pt>
                <c:pt idx="491">
                  <c:v>5.9012605313937061E-3</c:v>
                </c:pt>
                <c:pt idx="492">
                  <c:v>5.8700239323791845E-3</c:v>
                </c:pt>
                <c:pt idx="493">
                  <c:v>5.8301915098043734E-3</c:v>
                </c:pt>
                <c:pt idx="494">
                  <c:v>5.7606857223304869E-3</c:v>
                </c:pt>
                <c:pt idx="495">
                  <c:v>5.6861090481010136E-3</c:v>
                </c:pt>
                <c:pt idx="496">
                  <c:v>5.6119552461734766E-3</c:v>
                </c:pt>
                <c:pt idx="497">
                  <c:v>5.5686922490824709E-3</c:v>
                </c:pt>
                <c:pt idx="498">
                  <c:v>5.4655201799087526E-3</c:v>
                </c:pt>
                <c:pt idx="499">
                  <c:v>5.4266606321693523E-3</c:v>
                </c:pt>
                <c:pt idx="500">
                  <c:v>5.3905446137571455E-3</c:v>
                </c:pt>
                <c:pt idx="501">
                  <c:v>5.3518034751660892E-3</c:v>
                </c:pt>
                <c:pt idx="502">
                  <c:v>5.3478906954121394E-3</c:v>
                </c:pt>
                <c:pt idx="503">
                  <c:v>5.336286709304759E-3</c:v>
                </c:pt>
                <c:pt idx="504">
                  <c:v>5.3530946482024657E-3</c:v>
                </c:pt>
                <c:pt idx="505">
                  <c:v>5.3735738147854175E-3</c:v>
                </c:pt>
                <c:pt idx="506">
                  <c:v>5.3804100597339534E-3</c:v>
                </c:pt>
                <c:pt idx="507">
                  <c:v>5.4134554296626884E-3</c:v>
                </c:pt>
                <c:pt idx="508">
                  <c:v>5.3750487745551131E-3</c:v>
                </c:pt>
                <c:pt idx="509">
                  <c:v>5.3961148695146283E-3</c:v>
                </c:pt>
                <c:pt idx="510">
                  <c:v>5.4113186771911461E-3</c:v>
                </c:pt>
                <c:pt idx="511">
                  <c:v>5.4146804029047068E-3</c:v>
                </c:pt>
                <c:pt idx="512">
                  <c:v>5.4567163087128065E-3</c:v>
                </c:pt>
                <c:pt idx="513">
                  <c:v>5.464306584510744E-3</c:v>
                </c:pt>
                <c:pt idx="514">
                  <c:v>5.4609491560415769E-3</c:v>
                </c:pt>
                <c:pt idx="515">
                  <c:v>5.4789067776209299E-3</c:v>
                </c:pt>
                <c:pt idx="516">
                  <c:v>5.4717374336699645E-3</c:v>
                </c:pt>
                <c:pt idx="517">
                  <c:v>5.4879112299509869E-3</c:v>
                </c:pt>
                <c:pt idx="518">
                  <c:v>5.4259755695173608E-3</c:v>
                </c:pt>
                <c:pt idx="519">
                  <c:v>5.4236201228199865E-3</c:v>
                </c:pt>
                <c:pt idx="520">
                  <c:v>5.429426803365449E-3</c:v>
                </c:pt>
                <c:pt idx="521">
                  <c:v>5.4125601869995576E-3</c:v>
                </c:pt>
                <c:pt idx="522">
                  <c:v>5.4088666010479467E-3</c:v>
                </c:pt>
                <c:pt idx="523">
                  <c:v>5.4028973087514075E-3</c:v>
                </c:pt>
                <c:pt idx="524">
                  <c:v>5.409118699992512E-3</c:v>
                </c:pt>
                <c:pt idx="525">
                  <c:v>5.4167692458717675E-3</c:v>
                </c:pt>
                <c:pt idx="526">
                  <c:v>5.4081910857189993E-3</c:v>
                </c:pt>
                <c:pt idx="527">
                  <c:v>5.4158012899871624E-3</c:v>
                </c:pt>
                <c:pt idx="528">
                  <c:v>5.3638506441971339E-3</c:v>
                </c:pt>
                <c:pt idx="529">
                  <c:v>5.3567610057734796E-3</c:v>
                </c:pt>
                <c:pt idx="530">
                  <c:v>5.3611891301515871E-3</c:v>
                </c:pt>
                <c:pt idx="531">
                  <c:v>5.3592826248330446E-3</c:v>
                </c:pt>
                <c:pt idx="532">
                  <c:v>5.357697776722143E-3</c:v>
                </c:pt>
                <c:pt idx="533">
                  <c:v>5.3598100276810914E-3</c:v>
                </c:pt>
                <c:pt idx="534">
                  <c:v>5.3573394277267291E-3</c:v>
                </c:pt>
                <c:pt idx="535">
                  <c:v>5.3747172217207852E-3</c:v>
                </c:pt>
                <c:pt idx="536">
                  <c:v>5.3867754216695412E-3</c:v>
                </c:pt>
                <c:pt idx="537">
                  <c:v>5.3942038534335211E-3</c:v>
                </c:pt>
                <c:pt idx="538">
                  <c:v>5.3606406355998963E-3</c:v>
                </c:pt>
                <c:pt idx="539">
                  <c:v>5.3990860195912193E-3</c:v>
                </c:pt>
                <c:pt idx="540">
                  <c:v>5.4214983515825967E-3</c:v>
                </c:pt>
                <c:pt idx="541">
                  <c:v>5.4380234740554591E-3</c:v>
                </c:pt>
                <c:pt idx="542">
                  <c:v>5.4383905737217814E-3</c:v>
                </c:pt>
                <c:pt idx="543">
                  <c:v>5.4439455337770221E-3</c:v>
                </c:pt>
                <c:pt idx="544">
                  <c:v>5.4545301303101047E-3</c:v>
                </c:pt>
                <c:pt idx="545">
                  <c:v>5.4197680795174683E-3</c:v>
                </c:pt>
                <c:pt idx="546">
                  <c:v>5.4092293378759865E-3</c:v>
                </c:pt>
                <c:pt idx="547">
                  <c:v>5.388854366086623E-3</c:v>
                </c:pt>
                <c:pt idx="548">
                  <c:v>5.3204394781278443E-3</c:v>
                </c:pt>
                <c:pt idx="549">
                  <c:v>5.3026713037801817E-3</c:v>
                </c:pt>
                <c:pt idx="550">
                  <c:v>5.2729082759116379E-3</c:v>
                </c:pt>
                <c:pt idx="551">
                  <c:v>5.2589354679559433E-3</c:v>
                </c:pt>
                <c:pt idx="552">
                  <c:v>5.25073883405672E-3</c:v>
                </c:pt>
                <c:pt idx="553">
                  <c:v>5.2397447314923356E-3</c:v>
                </c:pt>
                <c:pt idx="554">
                  <c:v>5.2368574552283361E-3</c:v>
                </c:pt>
                <c:pt idx="555">
                  <c:v>5.2492152534283397E-3</c:v>
                </c:pt>
                <c:pt idx="556">
                  <c:v>5.2690376015684061E-3</c:v>
                </c:pt>
                <c:pt idx="557">
                  <c:v>5.290188230685648E-3</c:v>
                </c:pt>
                <c:pt idx="558">
                  <c:v>5.265606518973071E-3</c:v>
                </c:pt>
                <c:pt idx="559">
                  <c:v>5.280381910638233E-3</c:v>
                </c:pt>
                <c:pt idx="560">
                  <c:v>5.3206372818980201E-3</c:v>
                </c:pt>
                <c:pt idx="561">
                  <c:v>5.3385551405769746E-3</c:v>
                </c:pt>
                <c:pt idx="562">
                  <c:v>5.3521697172400498E-3</c:v>
                </c:pt>
                <c:pt idx="563">
                  <c:v>5.3665450144884334E-3</c:v>
                </c:pt>
                <c:pt idx="564">
                  <c:v>5.3784959485927916E-3</c:v>
                </c:pt>
                <c:pt idx="565">
                  <c:v>5.3972627544326794E-3</c:v>
                </c:pt>
                <c:pt idx="566">
                  <c:v>5.3776952216550971E-3</c:v>
                </c:pt>
                <c:pt idx="567">
                  <c:v>5.3658292234802256E-3</c:v>
                </c:pt>
                <c:pt idx="568">
                  <c:v>5.3217272276548907E-3</c:v>
                </c:pt>
                <c:pt idx="569">
                  <c:v>5.3374229932015666E-3</c:v>
                </c:pt>
                <c:pt idx="570">
                  <c:v>5.348856956093875E-3</c:v>
                </c:pt>
                <c:pt idx="571">
                  <c:v>5.363263432592272E-3</c:v>
                </c:pt>
                <c:pt idx="572">
                  <c:v>5.3834914274168569E-3</c:v>
                </c:pt>
                <c:pt idx="573">
                  <c:v>5.4168599546764616E-3</c:v>
                </c:pt>
                <c:pt idx="574">
                  <c:v>5.4585941152798826E-3</c:v>
                </c:pt>
                <c:pt idx="575">
                  <c:v>5.5104316381794794E-3</c:v>
                </c:pt>
                <c:pt idx="576">
                  <c:v>5.5847231982896657E-3</c:v>
                </c:pt>
                <c:pt idx="577">
                  <c:v>5.6333163593433521E-3</c:v>
                </c:pt>
                <c:pt idx="578">
                  <c:v>5.6537741313027528E-3</c:v>
                </c:pt>
                <c:pt idx="579">
                  <c:v>5.7261413570143362E-3</c:v>
                </c:pt>
                <c:pt idx="580">
                  <c:v>5.8036773635810656E-3</c:v>
                </c:pt>
                <c:pt idx="581">
                  <c:v>5.8818124601291554E-3</c:v>
                </c:pt>
                <c:pt idx="582">
                  <c:v>5.9325376295413417E-3</c:v>
                </c:pt>
                <c:pt idx="583">
                  <c:v>6.0077216607150753E-3</c:v>
                </c:pt>
                <c:pt idx="584">
                  <c:v>6.0746940235753477E-3</c:v>
                </c:pt>
                <c:pt idx="585">
                  <c:v>6.1409223266797059E-3</c:v>
                </c:pt>
                <c:pt idx="586">
                  <c:v>6.1890049874224638E-3</c:v>
                </c:pt>
                <c:pt idx="587">
                  <c:v>6.2272870353914881E-3</c:v>
                </c:pt>
                <c:pt idx="588">
                  <c:v>6.1965907939455283E-3</c:v>
                </c:pt>
                <c:pt idx="589">
                  <c:v>6.2183810070299611E-3</c:v>
                </c:pt>
                <c:pt idx="590">
                  <c:v>6.2487977803274038E-3</c:v>
                </c:pt>
                <c:pt idx="591">
                  <c:v>6.2752935652984863E-3</c:v>
                </c:pt>
                <c:pt idx="592">
                  <c:v>6.3154890880374624E-3</c:v>
                </c:pt>
                <c:pt idx="593">
                  <c:v>6.3424377117295618E-3</c:v>
                </c:pt>
                <c:pt idx="594">
                  <c:v>6.3872143988654732E-3</c:v>
                </c:pt>
                <c:pt idx="595">
                  <c:v>6.4228179515827474E-3</c:v>
                </c:pt>
                <c:pt idx="596">
                  <c:v>6.4470709241259078E-3</c:v>
                </c:pt>
                <c:pt idx="597">
                  <c:v>6.5036022564892359E-3</c:v>
                </c:pt>
                <c:pt idx="598">
                  <c:v>6.4820242272297882E-3</c:v>
                </c:pt>
                <c:pt idx="599">
                  <c:v>6.5085723785059356E-3</c:v>
                </c:pt>
                <c:pt idx="600">
                  <c:v>6.5238963815512779E-3</c:v>
                </c:pt>
                <c:pt idx="601">
                  <c:v>6.5308223990079095E-3</c:v>
                </c:pt>
                <c:pt idx="602">
                  <c:v>6.5549529794182498E-3</c:v>
                </c:pt>
                <c:pt idx="603">
                  <c:v>6.5407794289564719E-3</c:v>
                </c:pt>
                <c:pt idx="604">
                  <c:v>6.5140842130536484E-3</c:v>
                </c:pt>
                <c:pt idx="605">
                  <c:v>6.48515670347969E-3</c:v>
                </c:pt>
                <c:pt idx="606">
                  <c:v>6.4697831056727689E-3</c:v>
                </c:pt>
                <c:pt idx="607">
                  <c:v>6.4649963399006109E-3</c:v>
                </c:pt>
                <c:pt idx="608">
                  <c:v>6.3995743878162287E-3</c:v>
                </c:pt>
                <c:pt idx="609">
                  <c:v>6.3637589101645632E-3</c:v>
                </c:pt>
                <c:pt idx="610">
                  <c:v>6.34633662894363E-3</c:v>
                </c:pt>
                <c:pt idx="611">
                  <c:v>6.3548635321492705E-3</c:v>
                </c:pt>
                <c:pt idx="612">
                  <c:v>6.3732399523854788E-3</c:v>
                </c:pt>
                <c:pt idx="613">
                  <c:v>6.3801735622724103E-3</c:v>
                </c:pt>
                <c:pt idx="614">
                  <c:v>6.3597991730542985E-3</c:v>
                </c:pt>
                <c:pt idx="615">
                  <c:v>6.3511836983326086E-3</c:v>
                </c:pt>
                <c:pt idx="616">
                  <c:v>6.3578554433250988E-3</c:v>
                </c:pt>
                <c:pt idx="617">
                  <c:v>6.3537324376331519E-3</c:v>
                </c:pt>
                <c:pt idx="618">
                  <c:v>6.2862800813629363E-3</c:v>
                </c:pt>
                <c:pt idx="619">
                  <c:v>6.2558023048848712E-3</c:v>
                </c:pt>
                <c:pt idx="620">
                  <c:v>6.2331586561164198E-3</c:v>
                </c:pt>
                <c:pt idx="621">
                  <c:v>6.2357648527024429E-3</c:v>
                </c:pt>
                <c:pt idx="622">
                  <c:v>6.2301626611573615E-3</c:v>
                </c:pt>
                <c:pt idx="623">
                  <c:v>6.2265814532094545E-3</c:v>
                </c:pt>
                <c:pt idx="624">
                  <c:v>6.2249459028763127E-3</c:v>
                </c:pt>
                <c:pt idx="625">
                  <c:v>6.2342888406722368E-3</c:v>
                </c:pt>
                <c:pt idx="626">
                  <c:v>6.2678468158021278E-3</c:v>
                </c:pt>
                <c:pt idx="627">
                  <c:v>6.3076883101472999E-3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570752"/>
        <c:axId val="154572672"/>
      </c:scatterChart>
      <c:valAx>
        <c:axId val="154570752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572672"/>
        <c:crosses val="autoZero"/>
        <c:crossBetween val="midCat"/>
        <c:majorUnit val="0.01"/>
        <c:minorUnit val="5.0000000000000001E-3"/>
      </c:valAx>
      <c:valAx>
        <c:axId val="15457267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57075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6350">
                <a:solidFill>
                  <a:srgbClr val="0070C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0.31165526348524963</c:v>
                </c:pt>
                <c:pt idx="1">
                  <c:v>0.75362538830918879</c:v>
                </c:pt>
                <c:pt idx="2">
                  <c:v>7.5454765943732127E-2</c:v>
                </c:pt>
                <c:pt idx="3">
                  <c:v>1.8975136542140092</c:v>
                </c:pt>
                <c:pt idx="4">
                  <c:v>1.5526503771750981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67744"/>
        <c:axId val="154781568"/>
      </c:scatterChart>
      <c:valAx>
        <c:axId val="154767744"/>
        <c:scaling>
          <c:orientation val="minMax"/>
          <c:max val="2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781568"/>
        <c:crosses val="autoZero"/>
        <c:crossBetween val="midCat"/>
        <c:majorUnit val="1"/>
        <c:minorUnit val="0.5"/>
      </c:valAx>
      <c:valAx>
        <c:axId val="15478156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476774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11</xdr:col>
      <xdr:colOff>771525</xdr:colOff>
      <xdr:row>10</xdr:row>
      <xdr:rowOff>0</xdr:rowOff>
    </xdr:from>
    <xdr:to>
      <xdr:col>15</xdr:col>
      <xdr:colOff>603525</xdr:colOff>
      <xdr:row>25</xdr:row>
      <xdr:rowOff>91125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581026</xdr:colOff>
      <xdr:row>10</xdr:row>
      <xdr:rowOff>0</xdr:rowOff>
    </xdr:from>
    <xdr:to>
      <xdr:col>16</xdr:col>
      <xdr:colOff>369826</xdr:colOff>
      <xdr:row>25</xdr:row>
      <xdr:rowOff>91125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361951</xdr:colOff>
      <xdr:row>10</xdr:row>
      <xdr:rowOff>0</xdr:rowOff>
    </xdr:from>
    <xdr:to>
      <xdr:col>17</xdr:col>
      <xdr:colOff>150751</xdr:colOff>
      <xdr:row>25</xdr:row>
      <xdr:rowOff>91125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142876</xdr:colOff>
      <xdr:row>10</xdr:row>
      <xdr:rowOff>0</xdr:rowOff>
    </xdr:from>
    <xdr:to>
      <xdr:col>18</xdr:col>
      <xdr:colOff>541276</xdr:colOff>
      <xdr:row>25</xdr:row>
      <xdr:rowOff>91125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29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31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32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190500</xdr:colOff>
          <xdr:row>0</xdr:row>
          <xdr:rowOff>9525</xdr:rowOff>
        </xdr:from>
        <xdr:to>
          <xdr:col>6</xdr:col>
          <xdr:colOff>676275</xdr:colOff>
          <xdr:row>1</xdr:row>
          <xdr:rowOff>47625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35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P38" sqref="P38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4" customWidth="1"/>
    <col min="8" max="8" width="13.28515625" style="41" customWidth="1"/>
    <col min="9" max="9" width="11.7109375" style="37" customWidth="1"/>
    <col min="10" max="10" width="12.42578125" style="33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27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9"/>
      <c r="C1" s="19"/>
      <c r="D1" s="14"/>
      <c r="E1" s="41"/>
      <c r="F1" s="42"/>
      <c r="G1" s="42"/>
      <c r="I1" s="32"/>
      <c r="M1" s="30"/>
      <c r="N1" s="12"/>
      <c r="P1" s="49"/>
    </row>
    <row r="2" spans="1:17" ht="56.25" customHeight="1" x14ac:dyDescent="0.2">
      <c r="A2" s="6" t="s">
        <v>0</v>
      </c>
      <c r="B2" s="31" t="s">
        <v>2</v>
      </c>
      <c r="C2" s="31" t="s">
        <v>2</v>
      </c>
      <c r="D2" s="31" t="s">
        <v>3</v>
      </c>
      <c r="E2" s="43"/>
      <c r="F2" s="43"/>
      <c r="G2" s="43"/>
      <c r="I2" s="34"/>
      <c r="M2" s="12"/>
      <c r="N2" s="12"/>
      <c r="P2" s="49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44">
        <f t="shared" ref="E3:E66" si="0" xml:space="preserve"> (2*H$7)/(LN(D3)-H$4+SQRT((LN(D3)-H$4)^2-4*H$7*H$10))</f>
        <v>243.32168189308987</v>
      </c>
      <c r="F3" s="44">
        <f xml:space="preserve"> E3^2*SQRT(1/C3+1/B3)/((H$7-H$10*E3^2)*SQRT(11*2))</f>
        <v>2.390774219370837</v>
      </c>
      <c r="G3" s="44">
        <f xml:space="preserve"> F3/E3</f>
        <v>9.8255700058052769E-3</v>
      </c>
      <c r="H3" s="45" t="s">
        <v>4</v>
      </c>
      <c r="I3" s="35">
        <v>7.4999999999999997E-2</v>
      </c>
      <c r="J3" s="36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  <c r="P3" s="49"/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44">
        <f t="shared" si="0"/>
        <v>245.66412339577553</v>
      </c>
      <c r="F4" s="44">
        <f xml:space="preserve"> E4^2*SQRT(1/C4+1/B4)/((H$7-H$10*E4^2)*SQRT(11*3))</f>
        <v>1.6639005124045818</v>
      </c>
      <c r="G4" s="44">
        <f xml:space="preserve"> F4/E4</f>
        <v>6.7730708473209417E-3</v>
      </c>
      <c r="H4" s="45">
        <v>10.987098639999999</v>
      </c>
      <c r="I4" s="35">
        <v>0.156</v>
      </c>
      <c r="J4" s="36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  <c r="P4" s="49"/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44">
        <f t="shared" si="0"/>
        <v>247.28946098536628</v>
      </c>
      <c r="F5" s="44">
        <f t="shared" ref="F5:F10" si="1" xml:space="preserve"> E5^2*SQRT(1/C5+1/B5)/((H$7-H$10*E5^2)*SQRT(11*3))</f>
        <v>1.3731916427065742</v>
      </c>
      <c r="G5" s="44">
        <f t="shared" ref="G5:G68" si="2" xml:space="preserve"> F5/E5</f>
        <v>5.552972768167564E-3</v>
      </c>
      <c r="H5" s="46"/>
      <c r="I5" s="35">
        <v>0.216</v>
      </c>
      <c r="J5" s="36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44">
        <f xml:space="preserve"> ABS(N5-E126)</f>
        <v>0.31165526348524963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44">
        <f t="shared" si="0"/>
        <v>248.16634690440668</v>
      </c>
      <c r="F6" s="44">
        <f t="shared" si="1"/>
        <v>1.233647253750848</v>
      </c>
      <c r="G6" s="44">
        <f t="shared" si="2"/>
        <v>4.9710497379648628E-3</v>
      </c>
      <c r="H6" s="45" t="s">
        <v>5</v>
      </c>
      <c r="I6" s="35">
        <v>0.438</v>
      </c>
      <c r="J6" s="36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44">
        <f xml:space="preserve"> ABS(N6-E231)</f>
        <v>0.75362538830918879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44">
        <f t="shared" si="0"/>
        <v>249.06485096119511</v>
      </c>
      <c r="F7" s="44">
        <f t="shared" si="1"/>
        <v>1.160606000580213</v>
      </c>
      <c r="G7" s="44">
        <f t="shared" si="2"/>
        <v>4.6598546366586197E-3</v>
      </c>
      <c r="H7" s="45">
        <v>-780.78474840000001</v>
      </c>
      <c r="I7" s="35">
        <v>0.55100000000000005</v>
      </c>
      <c r="J7" s="36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44">
        <f xml:space="preserve"> ABS(N7-E296)</f>
        <v>7.5454765943732127E-2</v>
      </c>
      <c r="Q7" s="8"/>
    </row>
    <row r="8" spans="1:17" ht="15" x14ac:dyDescent="0.25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44">
        <f t="shared" si="0"/>
        <v>249.57553836686532</v>
      </c>
      <c r="F8" s="44">
        <f t="shared" si="1"/>
        <v>1.1519584297993086</v>
      </c>
      <c r="G8" s="44">
        <f t="shared" si="2"/>
        <v>4.6156704192138387E-3</v>
      </c>
      <c r="H8" s="46"/>
      <c r="I8" s="35">
        <v>0.82599999999999996</v>
      </c>
      <c r="J8" s="36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44">
        <f xml:space="preserve"> ABS(N8-E376)</f>
        <v>1.8975136542140092</v>
      </c>
      <c r="Q8" s="8"/>
    </row>
    <row r="9" spans="1:17" ht="15" x14ac:dyDescent="0.25">
      <c r="A9" s="1">
        <v>0.192</v>
      </c>
      <c r="B9" s="15">
        <v>1999.333333</v>
      </c>
      <c r="C9" s="15">
        <v>249.33333329999999</v>
      </c>
      <c r="D9" s="15">
        <v>8.7453292810000001</v>
      </c>
      <c r="E9" s="44">
        <f t="shared" si="0"/>
        <v>251.69306094698854</v>
      </c>
      <c r="F9" s="44">
        <f t="shared" si="1"/>
        <v>1.1256041403067223</v>
      </c>
      <c r="G9" s="44">
        <f t="shared" si="2"/>
        <v>4.4721302052256277E-3</v>
      </c>
      <c r="H9" s="45" t="s">
        <v>6</v>
      </c>
      <c r="I9" s="35">
        <v>0.95599999999999996</v>
      </c>
      <c r="J9" s="36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44">
        <f xml:space="preserve"> ABS(N9-E485)</f>
        <v>1.5526503771750981</v>
      </c>
      <c r="Q9" s="8"/>
    </row>
    <row r="10" spans="1:17" ht="15" x14ac:dyDescent="0.25">
      <c r="A10" s="1">
        <v>0.216</v>
      </c>
      <c r="B10" s="15">
        <v>1914.333333</v>
      </c>
      <c r="C10" s="15">
        <v>236</v>
      </c>
      <c r="D10" s="15">
        <v>8.5770366469999999</v>
      </c>
      <c r="E10" s="44">
        <f t="shared" si="0"/>
        <v>253.54770758819501</v>
      </c>
      <c r="F10" s="44">
        <f t="shared" si="1"/>
        <v>1.1365714803616831</v>
      </c>
      <c r="G10" s="44">
        <f t="shared" si="2"/>
        <v>4.4826730684060069E-3</v>
      </c>
      <c r="H10" s="45">
        <v>-2.2711981999999999E-2</v>
      </c>
      <c r="I10" s="35">
        <v>1.351</v>
      </c>
      <c r="J10" s="36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44">
        <f t="shared" si="0"/>
        <v>255.1086455648142</v>
      </c>
      <c r="F11" s="44">
        <f xml:space="preserve"> E11^2*SQRT(1/C11+1/B11)/((H$7-H$10*E11^2)*SQRT(11*5))</f>
        <v>0.89051786675964195</v>
      </c>
      <c r="G11" s="44">
        <f t="shared" si="2"/>
        <v>3.4907396603044271E-3</v>
      </c>
      <c r="I11" s="35">
        <v>1.4630000000000001</v>
      </c>
      <c r="J11" s="36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44">
        <f t="shared" si="0"/>
        <v>256.15524966133341</v>
      </c>
      <c r="F12" s="44">
        <f t="shared" ref="F12:F20" si="3" xml:space="preserve"> E12^2*SQRT(1/C12+1/B12)/((H$7-H$10*E12^2)*SQRT(11*5))</f>
        <v>0.88946921531755452</v>
      </c>
      <c r="G12" s="44">
        <f t="shared" si="2"/>
        <v>3.4723833163424708E-3</v>
      </c>
      <c r="I12" s="35">
        <v>1.5</v>
      </c>
      <c r="J12" s="36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44">
        <f t="shared" si="0"/>
        <v>256.55966708210343</v>
      </c>
      <c r="F13" s="44">
        <f t="shared" si="3"/>
        <v>0.90764228577036243</v>
      </c>
      <c r="G13" s="44">
        <f t="shared" si="2"/>
        <v>3.5377434656551124E-3</v>
      </c>
      <c r="I13" s="35">
        <v>1.6759999999999999</v>
      </c>
      <c r="J13" s="36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44">
        <f t="shared" si="0"/>
        <v>256.73775744715698</v>
      </c>
      <c r="F14" s="44">
        <f t="shared" si="3"/>
        <v>0.91722982271870346</v>
      </c>
      <c r="G14" s="44">
        <f t="shared" si="2"/>
        <v>3.5726331484666495E-3</v>
      </c>
      <c r="I14" s="35">
        <v>1.895</v>
      </c>
      <c r="J14" s="36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44">
        <f t="shared" si="0"/>
        <v>256.66032619308004</v>
      </c>
      <c r="F15" s="44">
        <f t="shared" si="3"/>
        <v>0.93594342284359699</v>
      </c>
      <c r="G15" s="44">
        <f t="shared" si="2"/>
        <v>3.6466228993237812E-3</v>
      </c>
      <c r="I15" s="35">
        <v>2.0489999999999999</v>
      </c>
      <c r="J15" s="36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44">
        <f t="shared" si="0"/>
        <v>256.55044298957341</v>
      </c>
      <c r="F16" s="44">
        <f t="shared" si="3"/>
        <v>0.93755550273530075</v>
      </c>
      <c r="G16" s="44">
        <f t="shared" si="2"/>
        <v>3.6544684616795007E-3</v>
      </c>
      <c r="I16" s="35">
        <v>2.5419999999999998</v>
      </c>
      <c r="J16" s="36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44">
        <f t="shared" si="0"/>
        <v>256.50535595988174</v>
      </c>
      <c r="F17" s="44">
        <f t="shared" si="3"/>
        <v>0.9529669341782625</v>
      </c>
      <c r="G17" s="44">
        <f t="shared" si="2"/>
        <v>3.7151931218438556E-3</v>
      </c>
      <c r="I17" s="35">
        <v>2.9449999999999998</v>
      </c>
      <c r="J17" s="36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44">
        <f t="shared" si="0"/>
        <v>256.28508920806485</v>
      </c>
      <c r="F18" s="44">
        <f t="shared" si="3"/>
        <v>0.96326113195954088</v>
      </c>
      <c r="G18" s="44">
        <f t="shared" si="2"/>
        <v>3.7585531602172847E-3</v>
      </c>
      <c r="I18" s="35">
        <v>3</v>
      </c>
      <c r="J18" s="36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44">
        <f t="shared" si="0"/>
        <v>256.30338855131453</v>
      </c>
      <c r="F19" s="44">
        <f t="shared" si="3"/>
        <v>0.97105473170297274</v>
      </c>
      <c r="G19" s="44">
        <f t="shared" si="2"/>
        <v>3.7886925225280735E-3</v>
      </c>
      <c r="I19" s="35">
        <v>3.2010000000000001</v>
      </c>
      <c r="J19" s="36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44">
        <f t="shared" si="0"/>
        <v>256.31379545802372</v>
      </c>
      <c r="F20" s="44">
        <f t="shared" si="3"/>
        <v>0.96121168146608216</v>
      </c>
      <c r="G20" s="44">
        <f t="shared" si="2"/>
        <v>3.750136350438847E-3</v>
      </c>
      <c r="I20" s="35">
        <v>3.5230000000000001</v>
      </c>
      <c r="J20" s="36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44">
        <f t="shared" si="0"/>
        <v>256.42451678840524</v>
      </c>
      <c r="F21" s="44">
        <f xml:space="preserve"> E21^2*SQRT(1/C21+1/B21)/((H$7-H$10*E21^2)*SQRT(11*7))</f>
        <v>0.8238815172411621</v>
      </c>
      <c r="G21" s="44">
        <f t="shared" si="2"/>
        <v>3.2129592269876731E-3</v>
      </c>
      <c r="I21" s="35">
        <v>3.798</v>
      </c>
      <c r="J21" s="36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44">
        <f t="shared" si="0"/>
        <v>256.2388067640257</v>
      </c>
      <c r="F22" s="44">
        <f t="shared" ref="F22:F30" si="4" xml:space="preserve"> E22^2*SQRT(1/C22+1/B22)/((H$7-H$10*E22^2)*SQRT(11*7))</f>
        <v>0.83604141257838827</v>
      </c>
      <c r="G22" s="44">
        <f t="shared" si="2"/>
        <v>3.2627431540777968E-3</v>
      </c>
      <c r="I22" s="35">
        <v>4.3609999999999998</v>
      </c>
      <c r="J22" s="36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44">
        <f t="shared" si="0"/>
        <v>256.28331496234819</v>
      </c>
      <c r="F23" s="44">
        <f t="shared" si="4"/>
        <v>0.8401600261501142</v>
      </c>
      <c r="G23" s="44">
        <f t="shared" si="2"/>
        <v>3.2782470691607299E-3</v>
      </c>
      <c r="I23" s="35">
        <v>5.2519999999999998</v>
      </c>
      <c r="J23" s="36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44">
        <f t="shared" si="0"/>
        <v>256.38640144750633</v>
      </c>
      <c r="F24" s="44">
        <f t="shared" si="4"/>
        <v>0.83676235387906528</v>
      </c>
      <c r="G24" s="44">
        <f t="shared" si="2"/>
        <v>3.263676814194795E-3</v>
      </c>
      <c r="I24" s="35">
        <v>5.53</v>
      </c>
      <c r="J24" s="36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44">
        <f t="shared" si="0"/>
        <v>256.51147242817638</v>
      </c>
      <c r="F25" s="44">
        <f t="shared" si="4"/>
        <v>0.82951709563584919</v>
      </c>
      <c r="G25" s="44">
        <f t="shared" si="2"/>
        <v>3.2338401389361456E-3</v>
      </c>
      <c r="I25" s="35">
        <v>5.72</v>
      </c>
      <c r="J25" s="36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44">
        <f t="shared" si="0"/>
        <v>256.23075077526744</v>
      </c>
      <c r="F26" s="44">
        <f t="shared" si="4"/>
        <v>0.82324436984438765</v>
      </c>
      <c r="G26" s="44">
        <f t="shared" si="2"/>
        <v>3.2129023052601185E-3</v>
      </c>
      <c r="I26" s="35">
        <v>5.9909999999999997</v>
      </c>
      <c r="J26" s="36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44">
        <f t="shared" si="0"/>
        <v>256.0410310847268</v>
      </c>
      <c r="F27" s="44">
        <f t="shared" si="4"/>
        <v>0.80657524324409635</v>
      </c>
      <c r="G27" s="44">
        <f t="shared" si="2"/>
        <v>3.1501796404545478E-3</v>
      </c>
      <c r="I27" s="35">
        <v>6.1920000000000002</v>
      </c>
      <c r="J27" s="36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44">
        <f t="shared" si="0"/>
        <v>256.02803640364812</v>
      </c>
      <c r="F28" s="44">
        <f t="shared" si="4"/>
        <v>0.78370455688185703</v>
      </c>
      <c r="G28" s="44">
        <f t="shared" si="2"/>
        <v>3.0610106919942387E-3</v>
      </c>
      <c r="I28" s="35">
        <v>6.9029999999999996</v>
      </c>
      <c r="J28" s="36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44">
        <f t="shared" si="0"/>
        <v>255.8314055245279</v>
      </c>
      <c r="F29" s="44">
        <f t="shared" si="4"/>
        <v>0.76253021581950609</v>
      </c>
      <c r="G29" s="44">
        <f t="shared" si="2"/>
        <v>2.9805965935108709E-3</v>
      </c>
      <c r="I29" s="35">
        <v>7.11</v>
      </c>
      <c r="J29" s="36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44">
        <f t="shared" si="0"/>
        <v>255.62430014913664</v>
      </c>
      <c r="F30" s="44">
        <f t="shared" si="4"/>
        <v>0.7366168474717949</v>
      </c>
      <c r="G30" s="44">
        <f t="shared" si="2"/>
        <v>2.881638588514617E-3</v>
      </c>
      <c r="I30" s="35">
        <v>7.7709999999999999</v>
      </c>
      <c r="J30" s="36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44">
        <f t="shared" si="0"/>
        <v>255.27701804073547</v>
      </c>
      <c r="F31" s="44">
        <f xml:space="preserve"> E31^2*SQRT(1/C31+1/B31)/((H$7-H$10*E31^2)*SQRT(11*9))</f>
        <v>0.61908119479896551</v>
      </c>
      <c r="G31" s="44">
        <f t="shared" si="2"/>
        <v>2.4251348576164286E-3</v>
      </c>
      <c r="I31" s="35">
        <v>8.0350000000000001</v>
      </c>
      <c r="J31" s="36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44">
        <f t="shared" si="0"/>
        <v>254.86299336914124</v>
      </c>
      <c r="F32" s="44">
        <f t="shared" ref="F32:F40" si="5" xml:space="preserve"> E32^2*SQRT(1/C32+1/B32)/((H$7-H$10*E32^2)*SQRT(11*9))</f>
        <v>0.59364940870821925</v>
      </c>
      <c r="G32" s="44">
        <f t="shared" si="2"/>
        <v>2.329288379064052E-3</v>
      </c>
      <c r="I32" s="35">
        <v>9.0299999999999994</v>
      </c>
      <c r="J32" s="36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44">
        <f t="shared" si="0"/>
        <v>254.40538197086732</v>
      </c>
      <c r="F33" s="44">
        <f t="shared" si="5"/>
        <v>0.56606615026532681</v>
      </c>
      <c r="G33" s="44">
        <f t="shared" si="2"/>
        <v>2.2250557196551316E-3</v>
      </c>
      <c r="I33" s="35">
        <v>10.19</v>
      </c>
      <c r="J33" s="36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44">
        <f t="shared" si="0"/>
        <v>253.81961684058155</v>
      </c>
      <c r="F34" s="44">
        <f t="shared" si="5"/>
        <v>0.54230575084410204</v>
      </c>
      <c r="G34" s="44">
        <f t="shared" si="2"/>
        <v>2.1365793455779747E-3</v>
      </c>
      <c r="I34" s="35">
        <v>10.315</v>
      </c>
      <c r="J34" s="36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44">
        <f t="shared" si="0"/>
        <v>253.30786561922594</v>
      </c>
      <c r="F35" s="44">
        <f t="shared" si="5"/>
        <v>0.51338456684952383</v>
      </c>
      <c r="G35" s="44">
        <f t="shared" si="2"/>
        <v>2.0267217742904473E-3</v>
      </c>
      <c r="I35" s="35">
        <v>10.896000000000001</v>
      </c>
      <c r="J35" s="36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44">
        <f t="shared" si="0"/>
        <v>252.94888532797515</v>
      </c>
      <c r="F36" s="44">
        <f t="shared" si="5"/>
        <v>0.48680966476968934</v>
      </c>
      <c r="G36" s="44">
        <f t="shared" si="2"/>
        <v>1.9245376951888473E-3</v>
      </c>
      <c r="I36" s="35">
        <v>11.175000000000001</v>
      </c>
      <c r="J36" s="36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44">
        <f t="shared" si="0"/>
        <v>252.81738097776008</v>
      </c>
      <c r="F37" s="44">
        <f t="shared" si="5"/>
        <v>0.45959946435092958</v>
      </c>
      <c r="G37" s="44">
        <f t="shared" si="2"/>
        <v>1.8179108674152421E-3</v>
      </c>
      <c r="I37" s="35">
        <v>11.56</v>
      </c>
      <c r="J37" s="36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44">
        <f t="shared" si="0"/>
        <v>252.81303117828813</v>
      </c>
      <c r="F38" s="44">
        <f t="shared" si="5"/>
        <v>0.4335529840813771</v>
      </c>
      <c r="G38" s="44">
        <f t="shared" si="2"/>
        <v>1.7149154933221303E-3</v>
      </c>
      <c r="I38" s="35">
        <v>12.042</v>
      </c>
      <c r="J38" s="36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44">
        <f t="shared" si="0"/>
        <v>252.97261066243954</v>
      </c>
      <c r="F39" s="44">
        <f t="shared" si="5"/>
        <v>0.41030814840652052</v>
      </c>
      <c r="G39" s="44">
        <f t="shared" si="2"/>
        <v>1.6219469267130492E-3</v>
      </c>
      <c r="I39" s="35">
        <v>12.457000000000001</v>
      </c>
      <c r="J39" s="36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44">
        <f t="shared" si="0"/>
        <v>253.37206283154961</v>
      </c>
      <c r="F40" s="44">
        <f t="shared" si="5"/>
        <v>0.38500101789435226</v>
      </c>
      <c r="G40" s="44">
        <f t="shared" si="2"/>
        <v>1.5195085582514047E-3</v>
      </c>
      <c r="I40" s="35">
        <v>13.34</v>
      </c>
      <c r="J40" s="36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44">
        <f t="shared" si="0"/>
        <v>253.82066044325208</v>
      </c>
      <c r="F41" s="44">
        <f xml:space="preserve"> E41^2*SQRT(1/C41+1/B41)/((H$7-H$10*E41^2)*SQRT(11*11))</f>
        <v>0.3251281896419439</v>
      </c>
      <c r="G41" s="44">
        <f t="shared" si="2"/>
        <v>1.2809366624220663E-3</v>
      </c>
      <c r="I41" s="35">
        <v>13.551</v>
      </c>
      <c r="J41" s="36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44">
        <f t="shared" si="0"/>
        <v>254.41963993955167</v>
      </c>
      <c r="F42" s="44">
        <f t="shared" ref="F42:F50" si="6" xml:space="preserve"> E42^2*SQRT(1/C42+1/B42)/((H$7-H$10*E42^2)*SQRT(11*11))</f>
        <v>0.30639808766393017</v>
      </c>
      <c r="G42" s="44">
        <f t="shared" si="2"/>
        <v>1.2043020253339255E-3</v>
      </c>
      <c r="I42" s="35">
        <v>14.042</v>
      </c>
      <c r="J42" s="36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44">
        <f t="shared" si="0"/>
        <v>255.10481294738409</v>
      </c>
      <c r="F43" s="44">
        <f t="shared" si="6"/>
        <v>0.28929312117795164</v>
      </c>
      <c r="G43" s="44">
        <f t="shared" si="2"/>
        <v>1.1340167119372184E-3</v>
      </c>
      <c r="I43" s="35">
        <v>15.86</v>
      </c>
      <c r="J43" s="36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44">
        <f t="shared" si="0"/>
        <v>255.86334678283501</v>
      </c>
      <c r="F44" s="44">
        <f t="shared" si="6"/>
        <v>0.27376238098709638</v>
      </c>
      <c r="G44" s="44">
        <f t="shared" si="2"/>
        <v>1.0699554446907678E-3</v>
      </c>
      <c r="I44" s="35">
        <v>15.984999999999999</v>
      </c>
      <c r="J44" s="36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44">
        <f t="shared" si="0"/>
        <v>256.75424476451514</v>
      </c>
      <c r="F45" s="44">
        <f t="shared" si="6"/>
        <v>0.25952689906624149</v>
      </c>
      <c r="G45" s="44">
        <f t="shared" si="2"/>
        <v>1.0107988645105725E-3</v>
      </c>
      <c r="I45" s="35">
        <v>15.997999999999999</v>
      </c>
      <c r="J45" s="36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44">
        <f t="shared" si="0"/>
        <v>257.63073089315327</v>
      </c>
      <c r="F46" s="44">
        <f t="shared" si="6"/>
        <v>0.24681784527888545</v>
      </c>
      <c r="G46" s="44">
        <f t="shared" si="2"/>
        <v>9.5802951931711817E-4</v>
      </c>
      <c r="I46" s="35"/>
      <c r="J46" s="36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44">
        <f t="shared" si="0"/>
        <v>258.47191482613903</v>
      </c>
      <c r="F47" s="44">
        <f t="shared" si="6"/>
        <v>0.23522138063847831</v>
      </c>
      <c r="G47" s="44">
        <f t="shared" si="2"/>
        <v>9.1004618740376424E-4</v>
      </c>
      <c r="I47" s="35"/>
      <c r="J47" s="36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44">
        <f t="shared" si="0"/>
        <v>259.27722210727643</v>
      </c>
      <c r="F48" s="44">
        <f t="shared" si="6"/>
        <v>0.22489665138061127</v>
      </c>
      <c r="G48" s="44">
        <f t="shared" si="2"/>
        <v>8.6739841453392251E-4</v>
      </c>
      <c r="I48" s="35"/>
      <c r="J48" s="36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44">
        <f t="shared" si="0"/>
        <v>260.0362008246895</v>
      </c>
      <c r="F49" s="44">
        <f t="shared" si="6"/>
        <v>0.21528153336231615</v>
      </c>
      <c r="G49" s="44">
        <f t="shared" si="2"/>
        <v>8.2789062707255162E-4</v>
      </c>
      <c r="I49" s="35"/>
      <c r="J49" s="36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44">
        <f t="shared" si="0"/>
        <v>260.74338707761206</v>
      </c>
      <c r="F50" s="44">
        <f t="shared" si="6"/>
        <v>0.20678133897178458</v>
      </c>
      <c r="G50" s="44">
        <f t="shared" si="2"/>
        <v>7.9304538185750691E-4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44">
        <f t="shared" si="0"/>
        <v>261.45114137621368</v>
      </c>
      <c r="F51" s="44">
        <f xml:space="preserve"> E51^2*SQRT(1/C51+1/B51)/((H$7-H$10*E51^2)*SQRT(11*13))</f>
        <v>0.1830336170369132</v>
      </c>
      <c r="G51" s="44">
        <f t="shared" si="2"/>
        <v>7.0006815068188199E-4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44">
        <f t="shared" si="0"/>
        <v>262.15520337333209</v>
      </c>
      <c r="F52" s="44">
        <f t="shared" ref="F52:F60" si="7" xml:space="preserve"> E52^2*SQRT(1/C52+1/B52)/((H$7-H$10*E52^2)*SQRT(11*13))</f>
        <v>0.17656047276646022</v>
      </c>
      <c r="G52" s="44">
        <f t="shared" si="2"/>
        <v>6.7349596916076681E-4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44">
        <f t="shared" si="0"/>
        <v>262.83422723635647</v>
      </c>
      <c r="F53" s="44">
        <f t="shared" si="7"/>
        <v>0.17082210292483183</v>
      </c>
      <c r="G53" s="44">
        <f t="shared" si="2"/>
        <v>6.4992335557278178E-4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44">
        <f t="shared" si="0"/>
        <v>263.5112802774824</v>
      </c>
      <c r="F54" s="44">
        <f t="shared" si="7"/>
        <v>0.1654713618887276</v>
      </c>
      <c r="G54" s="44">
        <f t="shared" si="2"/>
        <v>6.279479258515351E-4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44">
        <f t="shared" si="0"/>
        <v>264.13715638624541</v>
      </c>
      <c r="F55" s="44">
        <f t="shared" si="7"/>
        <v>0.16080054580062592</v>
      </c>
      <c r="G55" s="44">
        <f t="shared" si="2"/>
        <v>6.0877669768462535E-4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44">
        <f t="shared" si="0"/>
        <v>264.70441993677639</v>
      </c>
      <c r="F56" s="44">
        <f t="shared" si="7"/>
        <v>0.1562765823344249</v>
      </c>
      <c r="G56" s="44">
        <f t="shared" si="2"/>
        <v>5.9038146160064482E-4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44">
        <f t="shared" si="0"/>
        <v>265.21959285164348</v>
      </c>
      <c r="F57" s="44">
        <f t="shared" si="7"/>
        <v>0.15235568547545153</v>
      </c>
      <c r="G57" s="44">
        <f t="shared" si="2"/>
        <v>5.7445109479779312E-4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44">
        <f t="shared" si="0"/>
        <v>265.69992186038797</v>
      </c>
      <c r="F58" s="44">
        <f t="shared" si="7"/>
        <v>0.14880225844203307</v>
      </c>
      <c r="G58" s="44">
        <f t="shared" si="2"/>
        <v>5.6003877381725843E-4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44">
        <f t="shared" si="0"/>
        <v>266.14100493856529</v>
      </c>
      <c r="F59" s="44">
        <f t="shared" si="7"/>
        <v>0.14541743359525605</v>
      </c>
      <c r="G59" s="44">
        <f t="shared" si="2"/>
        <v>5.4639244196445227E-4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44">
        <f t="shared" si="0"/>
        <v>266.5711232049614</v>
      </c>
      <c r="F60" s="44">
        <f t="shared" si="7"/>
        <v>0.142379338773342</v>
      </c>
      <c r="G60" s="44">
        <f t="shared" si="2"/>
        <v>5.3411388698643581E-4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44">
        <f t="shared" si="0"/>
        <v>266.9950649065222</v>
      </c>
      <c r="F61" s="44">
        <f xml:space="preserve"> E61^2*SQRT(1/C61+1/B61)/((H$7-H$10*E61^2)*SQRT(11*15))</f>
        <v>0.13034025891569834</v>
      </c>
      <c r="G61" s="44">
        <f t="shared" si="2"/>
        <v>4.8817478690601205E-4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44">
        <f t="shared" si="0"/>
        <v>267.37863758657079</v>
      </c>
      <c r="F62" s="44">
        <f t="shared" ref="F62:F70" si="8" xml:space="preserve"> E62^2*SQRT(1/C62+1/B62)/((H$7-H$10*E62^2)*SQRT(11*15))</f>
        <v>0.12794144282876307</v>
      </c>
      <c r="G62" s="44">
        <f t="shared" si="2"/>
        <v>4.7850286015216418E-4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44">
        <f t="shared" si="0"/>
        <v>267.75373070659663</v>
      </c>
      <c r="F63" s="44">
        <f t="shared" si="8"/>
        <v>0.12574011487219813</v>
      </c>
      <c r="G63" s="44">
        <f t="shared" si="2"/>
        <v>4.6961106588644922E-4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44">
        <f t="shared" si="0"/>
        <v>268.11084014251168</v>
      </c>
      <c r="F64" s="44">
        <f t="shared" si="8"/>
        <v>0.12392353165392848</v>
      </c>
      <c r="G64" s="44">
        <f t="shared" si="2"/>
        <v>4.6221007546005282E-4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44">
        <f t="shared" si="0"/>
        <v>268.43521825670109</v>
      </c>
      <c r="F65" s="44">
        <f t="shared" si="8"/>
        <v>0.12217184913968877</v>
      </c>
      <c r="G65" s="44">
        <f t="shared" si="2"/>
        <v>4.551260074334115E-4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44">
        <f t="shared" si="0"/>
        <v>268.72662355612113</v>
      </c>
      <c r="F66" s="44">
        <f t="shared" si="8"/>
        <v>0.12054772597555866</v>
      </c>
      <c r="G66" s="44">
        <f t="shared" si="2"/>
        <v>4.4858869724303055E-4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44">
        <f t="shared" ref="E67:E130" si="9" xml:space="preserve"> (2*H$7)/(LN(D67)-H$4+SQRT((LN(D67)-H$4)^2-4*H$7*H$10))</f>
        <v>269.03049206496416</v>
      </c>
      <c r="F67" s="44">
        <f t="shared" si="8"/>
        <v>0.11912258469005783</v>
      </c>
      <c r="G67" s="44">
        <f t="shared" si="2"/>
        <v>4.4278469617225656E-4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44">
        <f t="shared" si="9"/>
        <v>269.3066477643909</v>
      </c>
      <c r="F68" s="44">
        <f t="shared" si="8"/>
        <v>0.11776129586366559</v>
      </c>
      <c r="G68" s="44">
        <f t="shared" si="2"/>
        <v>4.3727585947559583E-4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44">
        <f t="shared" si="9"/>
        <v>269.55405872245126</v>
      </c>
      <c r="F69" s="44">
        <f t="shared" si="8"/>
        <v>0.11657859945549498</v>
      </c>
      <c r="G69" s="44">
        <f t="shared" ref="G69:G132" si="10" xml:space="preserve"> F69/E69</f>
        <v>4.324869008020806E-4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44">
        <f t="shared" si="9"/>
        <v>269.80881056131346</v>
      </c>
      <c r="F70" s="44">
        <f t="shared" si="8"/>
        <v>0.11553200425922641</v>
      </c>
      <c r="G70" s="44">
        <f t="shared" si="10"/>
        <v>4.2819952402174064E-4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44">
        <f t="shared" si="9"/>
        <v>270.05381495199589</v>
      </c>
      <c r="F71" s="44">
        <f xml:space="preserve"> E71^2*SQRT(1/C71+1/B71)/((H$7-H$10*E71^2)*SQRT(11*17))</f>
        <v>0.10793189157442262</v>
      </c>
      <c r="G71" s="44">
        <f t="shared" si="10"/>
        <v>3.9966808687227147E-4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44">
        <f t="shared" si="9"/>
        <v>270.28703655666936</v>
      </c>
      <c r="F72" s="44">
        <f t="shared" ref="F72:F80" si="11" xml:space="preserve"> E72^2*SQRT(1/C72+1/B72)/((H$7-H$10*E72^2)*SQRT(11*17))</f>
        <v>0.10715536922653483</v>
      </c>
      <c r="G72" s="44">
        <f t="shared" si="10"/>
        <v>3.9645027224259144E-4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44">
        <f t="shared" si="9"/>
        <v>270.49201186991883</v>
      </c>
      <c r="F73" s="44">
        <f t="shared" si="11"/>
        <v>0.10643623701055921</v>
      </c>
      <c r="G73" s="44">
        <f t="shared" si="10"/>
        <v>3.9349123944460514E-4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44">
        <f t="shared" si="9"/>
        <v>270.64337845490581</v>
      </c>
      <c r="F74" s="44">
        <f t="shared" si="11"/>
        <v>0.10588680708238876</v>
      </c>
      <c r="G74" s="44">
        <f t="shared" si="10"/>
        <v>3.9124107778617411E-4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44">
        <f t="shared" si="9"/>
        <v>270.77769062512414</v>
      </c>
      <c r="F75" s="44">
        <f t="shared" si="11"/>
        <v>0.10541463400324248</v>
      </c>
      <c r="G75" s="44">
        <f t="shared" si="10"/>
        <v>3.8930324636375922E-4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44">
        <f t="shared" si="9"/>
        <v>270.87583587057946</v>
      </c>
      <c r="F76" s="44">
        <f t="shared" si="11"/>
        <v>0.10498006883877251</v>
      </c>
      <c r="G76" s="44">
        <f t="shared" si="10"/>
        <v>3.8755789530421777E-4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44">
        <f t="shared" si="9"/>
        <v>270.96257940761274</v>
      </c>
      <c r="F77" s="44">
        <f t="shared" si="11"/>
        <v>0.10465633155870913</v>
      </c>
      <c r="G77" s="44">
        <f t="shared" si="10"/>
        <v>3.8623905849845475E-4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44">
        <f t="shared" si="9"/>
        <v>271.03079244333787</v>
      </c>
      <c r="F78" s="44">
        <f t="shared" si="11"/>
        <v>0.10451647760189926</v>
      </c>
      <c r="G78" s="44">
        <f t="shared" si="10"/>
        <v>3.856258422140342E-4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44">
        <f t="shared" si="9"/>
        <v>271.08933717271367</v>
      </c>
      <c r="F79" s="44">
        <f t="shared" si="11"/>
        <v>0.10451966613837822</v>
      </c>
      <c r="G79" s="44">
        <f t="shared" si="10"/>
        <v>3.8555432400422197E-4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44">
        <f t="shared" si="9"/>
        <v>271.12745969879728</v>
      </c>
      <c r="F80" s="44">
        <f t="shared" si="11"/>
        <v>0.10440170897600366</v>
      </c>
      <c r="G80" s="44">
        <f t="shared" si="10"/>
        <v>3.8506505055587619E-4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44">
        <f t="shared" si="9"/>
        <v>271.13716103900362</v>
      </c>
      <c r="F81" s="44">
        <f xml:space="preserve"> E81^2*SQRT(1/C81+1/B81)/((H$7-H$10*E81^2)*SQRT(11*19))</f>
        <v>9.8978016387838416E-2</v>
      </c>
      <c r="G81" s="44">
        <f t="shared" si="10"/>
        <v>3.6504777142517999E-4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44">
        <f t="shared" si="9"/>
        <v>271.10664724224654</v>
      </c>
      <c r="F82" s="44">
        <f t="shared" ref="F82:F90" si="12" xml:space="preserve"> E82^2*SQRT(1/C82+1/B82)/((H$7-H$10*E82^2)*SQRT(11*19))</f>
        <v>9.9051108368146609E-2</v>
      </c>
      <c r="G82" s="44">
        <f t="shared" si="10"/>
        <v>3.6535846455892977E-4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44">
        <f t="shared" si="9"/>
        <v>271.0387998721061</v>
      </c>
      <c r="F83" s="44">
        <f t="shared" si="12"/>
        <v>9.9203539738276114E-2</v>
      </c>
      <c r="G83" s="44">
        <f t="shared" si="10"/>
        <v>3.6601231921439611E-4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44">
        <f t="shared" si="9"/>
        <v>270.97241290172411</v>
      </c>
      <c r="F84" s="44">
        <f t="shared" si="12"/>
        <v>9.9339523484343453E-2</v>
      </c>
      <c r="G84" s="44">
        <f t="shared" si="10"/>
        <v>3.6660382664257325E-4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44">
        <f t="shared" si="9"/>
        <v>270.90612351548623</v>
      </c>
      <c r="F85" s="44">
        <f t="shared" si="12"/>
        <v>9.9611002651821837E-2</v>
      </c>
      <c r="G85" s="44">
        <f t="shared" si="10"/>
        <v>3.6769564806875846E-4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44">
        <f t="shared" si="9"/>
        <v>270.80782224613847</v>
      </c>
      <c r="F86" s="44">
        <f t="shared" si="12"/>
        <v>9.9976563348987912E-2</v>
      </c>
      <c r="G86" s="44">
        <f t="shared" si="10"/>
        <v>3.6917900864074288E-4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44">
        <f t="shared" si="9"/>
        <v>270.72066695016224</v>
      </c>
      <c r="F87" s="44">
        <f t="shared" si="12"/>
        <v>0.1003812922340495</v>
      </c>
      <c r="G87" s="44">
        <f t="shared" si="10"/>
        <v>3.7079286692407929E-4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44">
        <f t="shared" si="9"/>
        <v>270.61696979273609</v>
      </c>
      <c r="F88" s="44">
        <f t="shared" si="12"/>
        <v>0.10084573242560532</v>
      </c>
      <c r="G88" s="44">
        <f t="shared" si="10"/>
        <v>3.726511774292738E-4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44">
        <f t="shared" si="9"/>
        <v>270.49562083618611</v>
      </c>
      <c r="F89" s="44">
        <f t="shared" si="12"/>
        <v>0.10127308683130649</v>
      </c>
      <c r="G89" s="44">
        <f t="shared" si="10"/>
        <v>3.743982491037743E-4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44">
        <f t="shared" si="9"/>
        <v>270.3420414212639</v>
      </c>
      <c r="F90" s="44">
        <f t="shared" si="12"/>
        <v>0.10179308982049068</v>
      </c>
      <c r="G90" s="44">
        <f t="shared" si="10"/>
        <v>3.7653444238763557E-4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44">
        <f t="shared" si="9"/>
        <v>270.17297873496273</v>
      </c>
      <c r="F91" s="44">
        <f xml:space="preserve"> E91^2*SQRT(1/C91+1/B91)/((H$7-H$10*E91^2)*SQRT(11*21))</f>
        <v>9.747470360639765E-2</v>
      </c>
      <c r="G91" s="44">
        <f t="shared" si="10"/>
        <v>3.6078627871227444E-4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44">
        <f t="shared" si="9"/>
        <v>270.00608190967915</v>
      </c>
      <c r="F92" s="44">
        <f t="shared" ref="F92:F100" si="13" xml:space="preserve"> E92^2*SQRT(1/C92+1/B92)/((H$7-H$10*E92^2)*SQRT(11*21))</f>
        <v>9.8000699586794887E-2</v>
      </c>
      <c r="G92" s="44">
        <f t="shared" si="10"/>
        <v>3.6295737819556787E-4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44">
        <f t="shared" si="9"/>
        <v>269.84771395987218</v>
      </c>
      <c r="F93" s="44">
        <f t="shared" si="13"/>
        <v>9.8612234199278448E-2</v>
      </c>
      <c r="G93" s="44">
        <f t="shared" si="10"/>
        <v>3.654366114583525E-4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44">
        <f t="shared" si="9"/>
        <v>269.68725588615223</v>
      </c>
      <c r="F94" s="44">
        <f t="shared" si="13"/>
        <v>9.9253328213419936E-2</v>
      </c>
      <c r="G94" s="44">
        <f t="shared" si="10"/>
        <v>3.6803121410868396E-4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44">
        <f t="shared" si="9"/>
        <v>269.51444663395012</v>
      </c>
      <c r="F95" s="44">
        <f t="shared" si="13"/>
        <v>9.9975073777228696E-2</v>
      </c>
      <c r="G95" s="44">
        <f t="shared" si="10"/>
        <v>3.7094513865897928E-4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44">
        <f t="shared" si="9"/>
        <v>269.34143849148035</v>
      </c>
      <c r="F96" s="44">
        <f t="shared" si="13"/>
        <v>0.1007263292676449</v>
      </c>
      <c r="G96" s="44">
        <f t="shared" si="10"/>
        <v>3.7397264168406458E-4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44">
        <f t="shared" si="9"/>
        <v>269.17608760772021</v>
      </c>
      <c r="F97" s="44">
        <f t="shared" si="13"/>
        <v>0.10141764196633933</v>
      </c>
      <c r="G97" s="44">
        <f t="shared" si="10"/>
        <v>3.7677062204031597E-4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44">
        <f t="shared" si="9"/>
        <v>269.00320349844799</v>
      </c>
      <c r="F98" s="44">
        <f t="shared" si="13"/>
        <v>0.10210203131360504</v>
      </c>
      <c r="G98" s="44">
        <f t="shared" si="10"/>
        <v>3.7955693458570323E-4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44">
        <f t="shared" si="9"/>
        <v>268.81922227706985</v>
      </c>
      <c r="F99" s="44">
        <f t="shared" si="13"/>
        <v>0.10292917559987325</v>
      </c>
      <c r="G99" s="44">
        <f t="shared" si="10"/>
        <v>3.8289365889833935E-4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44">
        <f t="shared" si="9"/>
        <v>268.63176757375186</v>
      </c>
      <c r="F100" s="44">
        <f t="shared" si="13"/>
        <v>0.10369970044773308</v>
      </c>
      <c r="G100" s="44">
        <f t="shared" si="10"/>
        <v>3.8602917809883638E-4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44">
        <f t="shared" si="9"/>
        <v>268.4391335828447</v>
      </c>
      <c r="F101" s="44">
        <f xml:space="preserve"> E101^2*SQRT(1/C101+1/B101)/((H$7-H$10*E101^2)*SQRT(11*23))</f>
        <v>9.9897754672011382E-2</v>
      </c>
      <c r="G101" s="44">
        <f t="shared" si="10"/>
        <v>3.7214303793444971E-4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44">
        <f t="shared" si="9"/>
        <v>268.25139652351692</v>
      </c>
      <c r="F102" s="44">
        <f t="shared" ref="F102:F110" si="14" xml:space="preserve"> E102^2*SQRT(1/C102+1/B102)/((H$7-H$10*E102^2)*SQRT(11*23))</f>
        <v>0.10067915537701816</v>
      </c>
      <c r="G102" s="44">
        <f t="shared" si="10"/>
        <v>3.7531642586692695E-4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44">
        <f t="shared" si="9"/>
        <v>268.04699188544441</v>
      </c>
      <c r="F103" s="44">
        <f t="shared" si="14"/>
        <v>0.10149882466254607</v>
      </c>
      <c r="G103" s="44">
        <f t="shared" si="10"/>
        <v>3.7866056227157274E-4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44">
        <f t="shared" si="9"/>
        <v>267.83608474695086</v>
      </c>
      <c r="F104" s="44">
        <f t="shared" si="14"/>
        <v>0.10247000548452344</v>
      </c>
      <c r="G104" s="44">
        <f t="shared" si="10"/>
        <v>3.8258476478752362E-4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44">
        <f t="shared" si="9"/>
        <v>267.63571262022123</v>
      </c>
      <c r="F105" s="44">
        <f t="shared" si="14"/>
        <v>0.10335855445634155</v>
      </c>
      <c r="G105" s="44">
        <f t="shared" si="10"/>
        <v>3.8619119042236627E-4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44">
        <f t="shared" si="9"/>
        <v>267.42729919830191</v>
      </c>
      <c r="F106" s="44">
        <f t="shared" si="14"/>
        <v>0.10432073287581396</v>
      </c>
      <c r="G106" s="44">
        <f t="shared" si="10"/>
        <v>3.900900663041822E-4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44">
        <f t="shared" si="9"/>
        <v>267.21462390515194</v>
      </c>
      <c r="F107" s="44">
        <f t="shared" si="14"/>
        <v>0.10523539867737262</v>
      </c>
      <c r="G107" s="44">
        <f t="shared" si="10"/>
        <v>3.9382350089763805E-4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44">
        <f t="shared" si="9"/>
        <v>266.99544107714195</v>
      </c>
      <c r="F108" s="44">
        <f t="shared" si="14"/>
        <v>0.10623562514629684</v>
      </c>
      <c r="G108" s="44">
        <f t="shared" si="10"/>
        <v>3.9789303037426242E-4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44">
        <f t="shared" si="9"/>
        <v>266.77408363989042</v>
      </c>
      <c r="F109" s="44">
        <f t="shared" si="14"/>
        <v>0.10717849944621378</v>
      </c>
      <c r="G109" s="44">
        <f t="shared" si="10"/>
        <v>4.0175753950256473E-4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44">
        <f t="shared" si="9"/>
        <v>266.55407025968464</v>
      </c>
      <c r="F110" s="44">
        <f t="shared" si="14"/>
        <v>0.10811559337675322</v>
      </c>
      <c r="G110" s="44">
        <f t="shared" si="10"/>
        <v>4.0560473629768211E-4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44">
        <f t="shared" si="9"/>
        <v>266.33953407191802</v>
      </c>
      <c r="F111" s="44">
        <f xml:space="preserve"> E111^2*SQRT(1/C111+1/B111)/((H$7-H$10*E111^2)*SQRT(11*25))</f>
        <v>0.10468935898359646</v>
      </c>
      <c r="G111" s="44">
        <f t="shared" si="10"/>
        <v>3.9306729039830733E-4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44">
        <f t="shared" si="9"/>
        <v>266.1388508130953</v>
      </c>
      <c r="F112" s="44">
        <f t="shared" ref="F112:F120" si="15" xml:space="preserve"> E112^2*SQRT(1/C112+1/B112)/((H$7-H$10*E112^2)*SQRT(11*25))</f>
        <v>0.10566887218003221</v>
      </c>
      <c r="G112" s="44">
        <f t="shared" si="10"/>
        <v>3.970441439015667E-4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44">
        <f t="shared" si="9"/>
        <v>265.93586321372516</v>
      </c>
      <c r="F113" s="44">
        <f t="shared" si="15"/>
        <v>0.10665138251737924</v>
      </c>
      <c r="G113" s="44">
        <f t="shared" si="10"/>
        <v>4.010417445339688E-4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44">
        <f t="shared" si="9"/>
        <v>265.74646935941473</v>
      </c>
      <c r="F114" s="44">
        <f t="shared" si="15"/>
        <v>0.10762957001307198</v>
      </c>
      <c r="G114" s="44">
        <f t="shared" si="10"/>
        <v>4.0500846642483885E-4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44">
        <f t="shared" si="9"/>
        <v>265.55349426517137</v>
      </c>
      <c r="F115" s="44">
        <f t="shared" si="15"/>
        <v>0.10871631497708796</v>
      </c>
      <c r="G115" s="44">
        <f t="shared" si="10"/>
        <v>4.0939515888474087E-4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44">
        <f t="shared" si="9"/>
        <v>265.33902962878864</v>
      </c>
      <c r="F116" s="44">
        <f t="shared" si="15"/>
        <v>0.10975410587807462</v>
      </c>
      <c r="G116" s="44">
        <f t="shared" si="10"/>
        <v>4.1363724753053276E-4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44">
        <f t="shared" si="9"/>
        <v>265.12787929849594</v>
      </c>
      <c r="F117" s="44">
        <f t="shared" si="15"/>
        <v>0.11076915645124757</v>
      </c>
      <c r="G117" s="44">
        <f t="shared" si="10"/>
        <v>4.1779520412690136E-4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44">
        <f t="shared" si="9"/>
        <v>264.90637208901211</v>
      </c>
      <c r="F118" s="44">
        <f t="shared" si="15"/>
        <v>0.11184300633079249</v>
      </c>
      <c r="G118" s="44">
        <f t="shared" si="10"/>
        <v>4.2219824856916513E-4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44">
        <f t="shared" si="9"/>
        <v>264.68862522952497</v>
      </c>
      <c r="F119" s="44">
        <f t="shared" si="15"/>
        <v>0.11288505871649319</v>
      </c>
      <c r="G119" s="44">
        <f t="shared" si="10"/>
        <v>4.2648247018021578E-4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44">
        <f t="shared" si="9"/>
        <v>264.456436893861</v>
      </c>
      <c r="F120" s="44">
        <f t="shared" si="15"/>
        <v>0.11399372736273679</v>
      </c>
      <c r="G120" s="44">
        <f t="shared" si="10"/>
        <v>4.3104916901110603E-4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44">
        <f t="shared" si="9"/>
        <v>264.2209229060158</v>
      </c>
      <c r="F121" s="44">
        <f xml:space="preserve"> E121^2*SQRT(1/C121+1/B121)/((H$7-H$10*E121^2)*SQRT(11*27))</f>
        <v>0.11084290574577031</v>
      </c>
      <c r="G121" s="44">
        <f t="shared" si="10"/>
        <v>4.1950843455799101E-4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44">
        <f t="shared" si="9"/>
        <v>263.98742278896458</v>
      </c>
      <c r="F122" s="44">
        <f t="shared" ref="F122:F130" si="16" xml:space="preserve"> E122^2*SQRT(1/C122+1/B122)/((H$7-H$10*E122^2)*SQRT(11*27))</f>
        <v>0.11196198437732922</v>
      </c>
      <c r="G122" s="44">
        <f t="shared" si="10"/>
        <v>4.2411863108657749E-4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44">
        <f t="shared" si="9"/>
        <v>263.74480265011277</v>
      </c>
      <c r="F123" s="44">
        <f t="shared" si="16"/>
        <v>0.11317108438203075</v>
      </c>
      <c r="G123" s="44">
        <f t="shared" si="10"/>
        <v>4.2909313565570029E-4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44">
        <f t="shared" si="9"/>
        <v>263.50652180006699</v>
      </c>
      <c r="F124" s="44">
        <f t="shared" si="16"/>
        <v>0.11434581173401745</v>
      </c>
      <c r="G124" s="44">
        <f t="shared" si="10"/>
        <v>4.3393920937097801E-4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44">
        <f t="shared" si="9"/>
        <v>263.23033775232449</v>
      </c>
      <c r="F125" s="44">
        <f t="shared" si="16"/>
        <v>0.11562594753576701</v>
      </c>
      <c r="G125" s="44">
        <f t="shared" si="10"/>
        <v>4.3925768026237304E-4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47">
        <f t="shared" si="9"/>
        <v>262.96165526348523</v>
      </c>
      <c r="F126" s="47">
        <f t="shared" si="16"/>
        <v>0.11693241258607208</v>
      </c>
      <c r="G126" s="47">
        <f t="shared" si="10"/>
        <v>4.4467476624645842E-4</v>
      </c>
      <c r="H126" s="48"/>
      <c r="I126" s="38"/>
      <c r="J126" s="39"/>
      <c r="K126" s="25"/>
      <c r="L126" s="25"/>
      <c r="M126" s="22"/>
      <c r="N126" s="22"/>
      <c r="P126" s="28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44">
        <f t="shared" si="9"/>
        <v>262.6989833177559</v>
      </c>
      <c r="F127" s="44">
        <f t="shared" si="16"/>
        <v>0.1181018453408508</v>
      </c>
      <c r="G127" s="44">
        <f t="shared" si="10"/>
        <v>4.4957100270919952E-4</v>
      </c>
      <c r="I127" s="40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44">
        <f t="shared" si="9"/>
        <v>262.44692030247882</v>
      </c>
      <c r="F128" s="44">
        <f t="shared" si="16"/>
        <v>0.11936263037004588</v>
      </c>
      <c r="G128" s="44">
        <f t="shared" si="10"/>
        <v>4.5480674809396306E-4</v>
      </c>
      <c r="I128" s="40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44">
        <f t="shared" si="9"/>
        <v>262.21217342757967</v>
      </c>
      <c r="F129" s="44">
        <f t="shared" si="16"/>
        <v>0.12054791733595201</v>
      </c>
      <c r="G129" s="44">
        <f t="shared" si="10"/>
        <v>4.5973425169463426E-4</v>
      </c>
      <c r="I129" s="40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44">
        <f t="shared" si="9"/>
        <v>261.98533830955807</v>
      </c>
      <c r="F130" s="44">
        <f t="shared" si="16"/>
        <v>0.12200641953266488</v>
      </c>
      <c r="G130" s="44">
        <f t="shared" si="10"/>
        <v>4.6569941783728319E-4</v>
      </c>
      <c r="I130" s="40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44">
        <f t="shared" ref="E131:E194" si="17" xml:space="preserve"> (2*H$7)/(LN(D131)-H$4+SQRT((LN(D131)-H$4)^2-4*H$7*H$10))</f>
        <v>261.78282117832663</v>
      </c>
      <c r="F131" s="44">
        <f xml:space="preserve"> E131^2*SQRT(1/C131+1/B131)/((H$7-H$10*E131^2)*SQRT(11*29))</f>
        <v>0.11881695124457893</v>
      </c>
      <c r="G131" s="44">
        <f t="shared" si="10"/>
        <v>4.5387604392742314E-4</v>
      </c>
      <c r="I131" s="40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44">
        <f t="shared" si="17"/>
        <v>261.59182218120895</v>
      </c>
      <c r="F132" s="44">
        <f t="shared" ref="F132:F140" si="18" xml:space="preserve"> E132^2*SQRT(1/C132+1/B132)/((H$7-H$10*E132^2)*SQRT(11*29))</f>
        <v>0.12008722008644088</v>
      </c>
      <c r="G132" s="44">
        <f t="shared" si="10"/>
        <v>4.590633571230468E-4</v>
      </c>
      <c r="I132" s="40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44">
        <f t="shared" si="17"/>
        <v>261.39403026207776</v>
      </c>
      <c r="F133" s="44">
        <f t="shared" si="18"/>
        <v>0.12124536439014591</v>
      </c>
      <c r="G133" s="44">
        <f t="shared" ref="G133:G196" si="19" xml:space="preserve"> F133/E133</f>
        <v>4.6384136725916578E-4</v>
      </c>
      <c r="I133" s="40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44">
        <f t="shared" si="17"/>
        <v>261.20291630250654</v>
      </c>
      <c r="F134" s="44">
        <f t="shared" si="18"/>
        <v>0.12243582602753939</v>
      </c>
      <c r="G134" s="44">
        <f t="shared" si="19"/>
        <v>4.6873835775149988E-4</v>
      </c>
      <c r="I134" s="40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44">
        <f t="shared" si="17"/>
        <v>260.99920899950342</v>
      </c>
      <c r="F135" s="44">
        <f t="shared" si="18"/>
        <v>0.12363656479970538</v>
      </c>
      <c r="G135" s="44">
        <f t="shared" si="19"/>
        <v>4.7370474904366707E-4</v>
      </c>
      <c r="I135" s="40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44">
        <f t="shared" si="17"/>
        <v>260.83036038561193</v>
      </c>
      <c r="F136" s="44">
        <f t="shared" si="18"/>
        <v>0.12477418314293809</v>
      </c>
      <c r="G136" s="44">
        <f t="shared" si="19"/>
        <v>4.7837292774687647E-4</v>
      </c>
      <c r="I136" s="40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44">
        <f t="shared" si="17"/>
        <v>260.65264214900583</v>
      </c>
      <c r="F137" s="44">
        <f t="shared" si="18"/>
        <v>0.12607490653090336</v>
      </c>
      <c r="G137" s="44">
        <f t="shared" si="19"/>
        <v>4.8368934798224999E-4</v>
      </c>
      <c r="I137" s="40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44">
        <f t="shared" si="17"/>
        <v>260.48144983056244</v>
      </c>
      <c r="F138" s="44">
        <f t="shared" si="18"/>
        <v>0.12732056990874263</v>
      </c>
      <c r="G138" s="44">
        <f t="shared" si="19"/>
        <v>4.8878939360772877E-4</v>
      </c>
      <c r="I138" s="40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44">
        <f t="shared" si="17"/>
        <v>260.30974407981648</v>
      </c>
      <c r="F139" s="44">
        <f t="shared" si="18"/>
        <v>0.12861631738246865</v>
      </c>
      <c r="G139" s="44">
        <f t="shared" si="19"/>
        <v>4.9408952337578332E-4</v>
      </c>
      <c r="I139" s="40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44">
        <f t="shared" si="17"/>
        <v>260.12930173858484</v>
      </c>
      <c r="F140" s="44">
        <f t="shared" si="18"/>
        <v>0.1299990435583778</v>
      </c>
      <c r="G140" s="44">
        <f t="shared" si="19"/>
        <v>4.9974778961664012E-4</v>
      </c>
      <c r="I140" s="40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44">
        <f t="shared" si="17"/>
        <v>259.94338041998958</v>
      </c>
      <c r="F141" s="44">
        <f xml:space="preserve"> E141^2*SQRT(1/C141+1/B141)/((H$7-H$10*E141^2)*SQRT(11*31))</f>
        <v>0.12696160603142781</v>
      </c>
      <c r="G141" s="44">
        <f t="shared" si="19"/>
        <v>4.8842023146077583E-4</v>
      </c>
      <c r="I141" s="40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44">
        <f t="shared" si="17"/>
        <v>259.74314331243858</v>
      </c>
      <c r="F142" s="44">
        <f t="shared" ref="F142:F150" si="20" xml:space="preserve"> E142^2*SQRT(1/C142+1/B142)/((H$7-H$10*E142^2)*SQRT(11*31))</f>
        <v>0.128254833193749</v>
      </c>
      <c r="G142" s="44">
        <f t="shared" si="19"/>
        <v>4.9377562602095123E-4</v>
      </c>
      <c r="I142" s="40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44">
        <f t="shared" si="17"/>
        <v>259.55622084510429</v>
      </c>
      <c r="F143" s="44">
        <f t="shared" si="20"/>
        <v>0.12957389376907208</v>
      </c>
      <c r="G143" s="44">
        <f t="shared" si="19"/>
        <v>4.9921320840311538E-4</v>
      </c>
      <c r="I143" s="40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44">
        <f t="shared" si="17"/>
        <v>259.38944324607843</v>
      </c>
      <c r="F144" s="44">
        <f t="shared" si="20"/>
        <v>0.13081686634799566</v>
      </c>
      <c r="G144" s="44">
        <f t="shared" si="19"/>
        <v>5.0432610021022286E-4</v>
      </c>
      <c r="I144" s="40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44">
        <f t="shared" si="17"/>
        <v>259.23842918233584</v>
      </c>
      <c r="F145" s="44">
        <f t="shared" si="20"/>
        <v>0.13215462892530455</v>
      </c>
      <c r="G145" s="44">
        <f t="shared" si="19"/>
        <v>5.0978024107819814E-4</v>
      </c>
      <c r="I145" s="40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44">
        <f t="shared" si="17"/>
        <v>259.12265324466665</v>
      </c>
      <c r="F146" s="44">
        <f t="shared" si="20"/>
        <v>0.13338530186454492</v>
      </c>
      <c r="G146" s="44">
        <f t="shared" si="19"/>
        <v>5.147573945941382E-4</v>
      </c>
      <c r="I146" s="40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44">
        <f t="shared" si="17"/>
        <v>258.99772916542946</v>
      </c>
      <c r="F147" s="44">
        <f t="shared" si="20"/>
        <v>0.13467047185653305</v>
      </c>
      <c r="G147" s="44">
        <f t="shared" si="19"/>
        <v>5.1996777072325245E-4</v>
      </c>
      <c r="I147" s="40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44">
        <f t="shared" si="17"/>
        <v>258.88526130615492</v>
      </c>
      <c r="F148" s="44">
        <f t="shared" si="20"/>
        <v>0.13589352954117409</v>
      </c>
      <c r="G148" s="44">
        <f t="shared" si="19"/>
        <v>5.249179843439132E-4</v>
      </c>
      <c r="I148" s="40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44">
        <f t="shared" si="17"/>
        <v>258.76930170942546</v>
      </c>
      <c r="F149" s="44">
        <f t="shared" si="20"/>
        <v>0.13708725451709669</v>
      </c>
      <c r="G149" s="44">
        <f t="shared" si="19"/>
        <v>5.2976629612361552E-4</v>
      </c>
      <c r="I149" s="40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44">
        <f t="shared" si="17"/>
        <v>258.67156084682142</v>
      </c>
      <c r="F150" s="44">
        <f t="shared" si="20"/>
        <v>0.13829084378702763</v>
      </c>
      <c r="G150" s="44">
        <f t="shared" si="19"/>
        <v>5.3461943529586496E-4</v>
      </c>
      <c r="I150" s="40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44">
        <f t="shared" si="17"/>
        <v>258.58048519173258</v>
      </c>
      <c r="F151" s="44">
        <f xml:space="preserve"> E151^2*SQRT(1/C151+1/B151)/((H$7-H$10*E151^2)*SQRT(11*33))</f>
        <v>0.13506195289994274</v>
      </c>
      <c r="G151" s="44">
        <f t="shared" si="19"/>
        <v>5.2232074976499808E-4</v>
      </c>
      <c r="I151" s="40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44">
        <f t="shared" si="17"/>
        <v>258.46441848743802</v>
      </c>
      <c r="F152" s="44">
        <f t="shared" ref="F152:F160" si="21" xml:space="preserve"> E152^2*SQRT(1/C152+1/B152)/((H$7-H$10*E152^2)*SQRT(11*33))</f>
        <v>0.13643511667901345</v>
      </c>
      <c r="G152" s="44">
        <f t="shared" si="19"/>
        <v>5.2786808132990464E-4</v>
      </c>
      <c r="I152" s="40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44">
        <f t="shared" si="17"/>
        <v>258.33815294463017</v>
      </c>
      <c r="F153" s="44">
        <f t="shared" si="21"/>
        <v>0.13764643275188662</v>
      </c>
      <c r="G153" s="44">
        <f t="shared" si="19"/>
        <v>5.3281496048084118E-4</v>
      </c>
      <c r="I153" s="40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44">
        <f t="shared" si="17"/>
        <v>258.21289339974481</v>
      </c>
      <c r="F154" s="44">
        <f t="shared" si="21"/>
        <v>0.13898596849375841</v>
      </c>
      <c r="G154" s="44">
        <f t="shared" si="19"/>
        <v>5.3826114824789676E-4</v>
      </c>
      <c r="I154" s="40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44">
        <f t="shared" si="17"/>
        <v>258.08871016821479</v>
      </c>
      <c r="F155" s="44">
        <f t="shared" si="21"/>
        <v>0.14015544283093551</v>
      </c>
      <c r="G155" s="44">
        <f t="shared" si="19"/>
        <v>5.4305142886562619E-4</v>
      </c>
      <c r="I155" s="40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44">
        <f t="shared" si="17"/>
        <v>257.96699306064085</v>
      </c>
      <c r="F156" s="44">
        <f t="shared" si="21"/>
        <v>0.14145860516189579</v>
      </c>
      <c r="G156" s="44">
        <f t="shared" si="19"/>
        <v>5.4835932102617027E-4</v>
      </c>
      <c r="I156" s="40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44">
        <f t="shared" si="17"/>
        <v>257.8189917425405</v>
      </c>
      <c r="F157" s="44">
        <f t="shared" si="21"/>
        <v>0.14301317342184611</v>
      </c>
      <c r="G157" s="44">
        <f t="shared" si="19"/>
        <v>5.5470379608287305E-4</v>
      </c>
      <c r="I157" s="40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44">
        <f t="shared" si="17"/>
        <v>257.67769641535961</v>
      </c>
      <c r="F158" s="44">
        <f t="shared" si="21"/>
        <v>0.14445453037156678</v>
      </c>
      <c r="G158" s="44">
        <f t="shared" si="19"/>
        <v>5.6060160573119804E-4</v>
      </c>
      <c r="I158" s="40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44">
        <f t="shared" si="17"/>
        <v>257.55229180326847</v>
      </c>
      <c r="F159" s="44">
        <f t="shared" si="21"/>
        <v>0.14578416985451784</v>
      </c>
      <c r="G159" s="44">
        <f t="shared" si="19"/>
        <v>5.6603716796228387E-4</v>
      </c>
      <c r="I159" s="40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44">
        <f t="shared" si="17"/>
        <v>257.43052076271488</v>
      </c>
      <c r="F160" s="44">
        <f t="shared" si="21"/>
        <v>0.14700587233461801</v>
      </c>
      <c r="G160" s="44">
        <f t="shared" si="19"/>
        <v>5.7105067378595653E-4</v>
      </c>
      <c r="I160" s="40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44">
        <f t="shared" si="17"/>
        <v>257.29609060018709</v>
      </c>
      <c r="F161" s="44">
        <f xml:space="preserve"> E161^2*SQRT(1/C161+1/B161)/((H$7-H$10*E161^2)*SQRT(11*35))</f>
        <v>0.14385931086325668</v>
      </c>
      <c r="G161" s="44">
        <f t="shared" si="19"/>
        <v>5.5911969174378146E-4</v>
      </c>
      <c r="I161" s="40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44">
        <f t="shared" si="17"/>
        <v>257.12997165935468</v>
      </c>
      <c r="F162" s="44">
        <f t="shared" ref="F162:F170" si="22" xml:space="preserve"> E162^2*SQRT(1/C162+1/B162)/((H$7-H$10*E162^2)*SQRT(11*35))</f>
        <v>0.14526103728345904</v>
      </c>
      <c r="G162" s="44">
        <f t="shared" si="19"/>
        <v>5.6493234276049542E-4</v>
      </c>
      <c r="I162" s="40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44">
        <f t="shared" si="17"/>
        <v>256.95334987812492</v>
      </c>
      <c r="F163" s="44">
        <f t="shared" si="22"/>
        <v>0.14672282099406822</v>
      </c>
      <c r="G163" s="44">
        <f t="shared" si="19"/>
        <v>5.7100956677023299E-4</v>
      </c>
      <c r="I163" s="40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44">
        <f t="shared" si="17"/>
        <v>256.80030620221243</v>
      </c>
      <c r="F164" s="44">
        <f t="shared" si="22"/>
        <v>0.14791682243699841</v>
      </c>
      <c r="G164" s="44">
        <f t="shared" si="19"/>
        <v>5.7599940056350316E-4</v>
      </c>
      <c r="I164" s="40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44">
        <f t="shared" si="17"/>
        <v>256.64404566706071</v>
      </c>
      <c r="F165" s="44">
        <f t="shared" si="22"/>
        <v>0.1493769837231117</v>
      </c>
      <c r="G165" s="44">
        <f t="shared" si="19"/>
        <v>5.820395456082216E-4</v>
      </c>
      <c r="I165" s="40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44">
        <f t="shared" si="17"/>
        <v>256.47386001266517</v>
      </c>
      <c r="F166" s="44">
        <f t="shared" si="22"/>
        <v>0.15072947948510246</v>
      </c>
      <c r="G166" s="44">
        <f t="shared" si="19"/>
        <v>5.8769918882828505E-4</v>
      </c>
      <c r="I166" s="40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44">
        <f t="shared" si="17"/>
        <v>256.28864094825889</v>
      </c>
      <c r="F167" s="44">
        <f t="shared" si="22"/>
        <v>0.15242939949482728</v>
      </c>
      <c r="G167" s="44">
        <f t="shared" si="19"/>
        <v>5.9475675133647719E-4</v>
      </c>
      <c r="I167" s="40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44">
        <f t="shared" si="17"/>
        <v>256.11400770337781</v>
      </c>
      <c r="F168" s="44">
        <f t="shared" si="22"/>
        <v>0.15413656962457417</v>
      </c>
      <c r="G168" s="44">
        <f t="shared" si="19"/>
        <v>6.0182795547477318E-4</v>
      </c>
      <c r="I168" s="40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44">
        <f t="shared" si="17"/>
        <v>255.94201171513049</v>
      </c>
      <c r="F169" s="44">
        <f t="shared" si="22"/>
        <v>0.15551369245416014</v>
      </c>
      <c r="G169" s="44">
        <f t="shared" si="19"/>
        <v>6.0761299566266809E-4</v>
      </c>
      <c r="I169" s="40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44">
        <f t="shared" si="17"/>
        <v>255.75245384356575</v>
      </c>
      <c r="F170" s="44">
        <f t="shared" si="22"/>
        <v>0.15700356751248115</v>
      </c>
      <c r="G170" s="44">
        <f t="shared" si="19"/>
        <v>6.1388880205432708E-4</v>
      </c>
      <c r="I170" s="40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44">
        <f t="shared" si="17"/>
        <v>255.54953263387941</v>
      </c>
      <c r="F171" s="44">
        <f xml:space="preserve"> E171^2*SQRT(1/C171+1/B171)/((H$7-H$10*E171^2)*SQRT(11*37))</f>
        <v>0.15401637171342672</v>
      </c>
      <c r="G171" s="44">
        <f t="shared" si="19"/>
        <v>6.026869629774781E-4</v>
      </c>
      <c r="I171" s="40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44">
        <f t="shared" si="17"/>
        <v>255.33456735229078</v>
      </c>
      <c r="F172" s="44">
        <f t="shared" ref="F172:F180" si="23" xml:space="preserve"> E172^2*SQRT(1/C172+1/B172)/((H$7-H$10*E172^2)*SQRT(11*37))</f>
        <v>0.15555365840227359</v>
      </c>
      <c r="G172" s="44">
        <f t="shared" si="19"/>
        <v>6.0921503897924147E-4</v>
      </c>
      <c r="I172" s="40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44">
        <f t="shared" si="17"/>
        <v>255.12110664714388</v>
      </c>
      <c r="F173" s="44">
        <f t="shared" si="23"/>
        <v>0.15704319798250851</v>
      </c>
      <c r="G173" s="44">
        <f t="shared" si="19"/>
        <v>6.1556333008430306E-4</v>
      </c>
      <c r="I173" s="40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44">
        <f t="shared" si="17"/>
        <v>254.92555589636325</v>
      </c>
      <c r="F174" s="44">
        <f t="shared" si="23"/>
        <v>0.15854884092318622</v>
      </c>
      <c r="G174" s="44">
        <f t="shared" si="19"/>
        <v>6.2194172869683669E-4</v>
      </c>
      <c r="I174" s="40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44">
        <f t="shared" si="17"/>
        <v>254.69083968788831</v>
      </c>
      <c r="F175" s="44">
        <f t="shared" si="23"/>
        <v>0.16007979955602661</v>
      </c>
      <c r="G175" s="44">
        <f t="shared" si="19"/>
        <v>6.285259405175188E-4</v>
      </c>
      <c r="I175" s="40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44">
        <f t="shared" si="17"/>
        <v>254.43891361771804</v>
      </c>
      <c r="F176" s="44">
        <f t="shared" si="23"/>
        <v>0.16181465671192824</v>
      </c>
      <c r="G176" s="44">
        <f t="shared" si="19"/>
        <v>6.3596662323062267E-4</v>
      </c>
      <c r="I176" s="40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44">
        <f t="shared" si="17"/>
        <v>254.19010042832366</v>
      </c>
      <c r="F177" s="44">
        <f t="shared" si="23"/>
        <v>0.16348374661574966</v>
      </c>
      <c r="G177" s="44">
        <f t="shared" si="19"/>
        <v>6.4315544287629994E-4</v>
      </c>
      <c r="I177" s="40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44">
        <f t="shared" si="17"/>
        <v>253.91141256321509</v>
      </c>
      <c r="F178" s="44">
        <f t="shared" si="23"/>
        <v>0.1654459156280976</v>
      </c>
      <c r="G178" s="44">
        <f t="shared" si="19"/>
        <v>6.5158912692397128E-4</v>
      </c>
      <c r="I178" s="40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44">
        <f t="shared" si="17"/>
        <v>253.62106421894902</v>
      </c>
      <c r="F179" s="44">
        <f t="shared" si="23"/>
        <v>0.16733733417800706</v>
      </c>
      <c r="G179" s="44">
        <f t="shared" si="19"/>
        <v>6.597927293355495E-4</v>
      </c>
      <c r="I179" s="40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44">
        <f t="shared" si="17"/>
        <v>253.30816440004824</v>
      </c>
      <c r="F180" s="44">
        <f t="shared" si="23"/>
        <v>0.1693632664939953</v>
      </c>
      <c r="G180" s="44">
        <f t="shared" si="19"/>
        <v>6.6860563651837453E-4</v>
      </c>
      <c r="I180" s="40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44">
        <f t="shared" si="17"/>
        <v>252.9784761150143</v>
      </c>
      <c r="F181" s="44">
        <f xml:space="preserve"> E181^2*SQRT(1/C181+1/B181)/((H$7-H$10*E181^2)*SQRT(11*39))</f>
        <v>0.16678377434067956</v>
      </c>
      <c r="G181" s="44">
        <f t="shared" si="19"/>
        <v>6.5928049256195568E-4</v>
      </c>
      <c r="I181" s="40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44">
        <f t="shared" si="17"/>
        <v>252.64670391720176</v>
      </c>
      <c r="F182" s="44">
        <f t="shared" ref="F182:F190" si="24" xml:space="preserve"> E182^2*SQRT(1/C182+1/B182)/((H$7-H$10*E182^2)*SQRT(11*39))</f>
        <v>0.16852466589311793</v>
      </c>
      <c r="G182" s="44">
        <f t="shared" si="19"/>
        <v>6.6703686721496832E-4</v>
      </c>
      <c r="I182" s="40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44">
        <f t="shared" si="17"/>
        <v>252.31948735623016</v>
      </c>
      <c r="F183" s="44">
        <f t="shared" si="24"/>
        <v>0.17060845019282778</v>
      </c>
      <c r="G183" s="44">
        <f t="shared" si="19"/>
        <v>6.7616041860436664E-4</v>
      </c>
      <c r="I183" s="40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44">
        <f t="shared" si="17"/>
        <v>252.04576759734158</v>
      </c>
      <c r="F184" s="44">
        <f t="shared" si="24"/>
        <v>0.17237577185265782</v>
      </c>
      <c r="G184" s="44">
        <f t="shared" si="19"/>
        <v>6.8390663130689258E-4</v>
      </c>
      <c r="I184" s="40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44">
        <f t="shared" si="17"/>
        <v>251.79409844642097</v>
      </c>
      <c r="F185" s="44">
        <f t="shared" si="24"/>
        <v>0.17433519392432076</v>
      </c>
      <c r="G185" s="44">
        <f t="shared" si="19"/>
        <v>6.9237204128283958E-4</v>
      </c>
      <c r="I185" s="40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44">
        <f t="shared" si="17"/>
        <v>251.56619241706406</v>
      </c>
      <c r="F186" s="44">
        <f t="shared" si="24"/>
        <v>0.17615133762642865</v>
      </c>
      <c r="G186" s="44">
        <f t="shared" si="19"/>
        <v>7.0021864199618935E-4</v>
      </c>
      <c r="I186" s="40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44">
        <f t="shared" si="17"/>
        <v>251.35341247401848</v>
      </c>
      <c r="F187" s="44">
        <f t="shared" si="24"/>
        <v>0.17797051104019787</v>
      </c>
      <c r="G187" s="44">
        <f t="shared" si="19"/>
        <v>7.0804891522447126E-4</v>
      </c>
      <c r="I187" s="40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44">
        <f t="shared" si="17"/>
        <v>251.14015955243084</v>
      </c>
      <c r="F188" s="44">
        <f t="shared" si="24"/>
        <v>0.17967715542517906</v>
      </c>
      <c r="G188" s="44">
        <f t="shared" si="19"/>
        <v>7.1544573255583857E-4</v>
      </c>
      <c r="I188" s="40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44">
        <f t="shared" si="17"/>
        <v>250.94225387438755</v>
      </c>
      <c r="F189" s="44">
        <f t="shared" si="24"/>
        <v>0.18124037727499753</v>
      </c>
      <c r="G189" s="44">
        <f t="shared" si="19"/>
        <v>7.2223937769252597E-4</v>
      </c>
      <c r="I189" s="40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44">
        <f t="shared" si="17"/>
        <v>250.75953022219284</v>
      </c>
      <c r="F190" s="44">
        <f t="shared" si="24"/>
        <v>0.18289112921861408</v>
      </c>
      <c r="G190" s="44">
        <f t="shared" si="19"/>
        <v>7.2934866745267082E-4</v>
      </c>
      <c r="I190" s="40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44">
        <f t="shared" si="17"/>
        <v>250.60311872540768</v>
      </c>
      <c r="F191" s="44">
        <f xml:space="preserve"> E191^2*SQRT(1/C191+1/B191)/((H$7-H$10*E191^2)*SQRT(11*41))</f>
        <v>0.1799883718867227</v>
      </c>
      <c r="G191" s="44">
        <f t="shared" si="19"/>
        <v>7.1822079789813232E-4</v>
      </c>
      <c r="I191" s="40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44">
        <f t="shared" si="17"/>
        <v>250.45887558479785</v>
      </c>
      <c r="F192" s="44">
        <f t="shared" ref="F192:F200" si="25" xml:space="preserve"> E192^2*SQRT(1/C192+1/B192)/((H$7-H$10*E192^2)*SQRT(11*41))</f>
        <v>0.18159150672541055</v>
      </c>
      <c r="G192" s="44">
        <f t="shared" si="19"/>
        <v>7.2503522305373094E-4</v>
      </c>
      <c r="I192" s="40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44">
        <f t="shared" si="17"/>
        <v>250.3115615489985</v>
      </c>
      <c r="F193" s="44">
        <f t="shared" si="25"/>
        <v>0.18323592200994548</v>
      </c>
      <c r="G193" s="44">
        <f t="shared" si="19"/>
        <v>7.3203139669630098E-4</v>
      </c>
      <c r="I193" s="40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44">
        <f t="shared" si="17"/>
        <v>250.14733826005255</v>
      </c>
      <c r="F194" s="44">
        <f t="shared" si="25"/>
        <v>0.18502492780676152</v>
      </c>
      <c r="G194" s="44">
        <f t="shared" si="19"/>
        <v>7.3966378812478136E-4</v>
      </c>
      <c r="I194" s="40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44">
        <f t="shared" ref="E195:E258" si="26" xml:space="preserve"> (2*H$7)/(LN(D195)-H$4+SQRT((LN(D195)-H$4)^2-4*H$7*H$10))</f>
        <v>249.95122152098151</v>
      </c>
      <c r="F195" s="44">
        <f t="shared" si="25"/>
        <v>0.18678448125364663</v>
      </c>
      <c r="G195" s="44">
        <f t="shared" si="19"/>
        <v>7.4728373046965683E-4</v>
      </c>
      <c r="I195" s="40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44">
        <f t="shared" si="26"/>
        <v>249.76411793817365</v>
      </c>
      <c r="F196" s="44">
        <f t="shared" si="25"/>
        <v>0.18851654993042999</v>
      </c>
      <c r="G196" s="44">
        <f t="shared" si="19"/>
        <v>7.5477835441956954E-4</v>
      </c>
      <c r="I196" s="40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44">
        <f t="shared" si="26"/>
        <v>249.5861790132341</v>
      </c>
      <c r="F197" s="44">
        <f t="shared" si="25"/>
        <v>0.1902859489585563</v>
      </c>
      <c r="G197" s="44">
        <f t="shared" ref="G197:G260" si="27" xml:space="preserve"> F197/E197</f>
        <v>7.6240579390602617E-4</v>
      </c>
      <c r="I197" s="40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44">
        <f t="shared" si="26"/>
        <v>249.37299477504621</v>
      </c>
      <c r="F198" s="44">
        <f t="shared" si="25"/>
        <v>0.19234132768549894</v>
      </c>
      <c r="G198" s="44">
        <f t="shared" si="27"/>
        <v>7.7129974662655727E-4</v>
      </c>
      <c r="I198" s="40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44">
        <f t="shared" si="26"/>
        <v>249.15104929558296</v>
      </c>
      <c r="F199" s="44">
        <f t="shared" si="25"/>
        <v>0.19437795968127836</v>
      </c>
      <c r="G199" s="44">
        <f t="shared" si="27"/>
        <v>7.8016111202757182E-4</v>
      </c>
      <c r="I199" s="40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44">
        <f t="shared" si="26"/>
        <v>248.96285755041791</v>
      </c>
      <c r="F200" s="44">
        <f t="shared" si="25"/>
        <v>0.19633133482689116</v>
      </c>
      <c r="G200" s="44">
        <f t="shared" si="27"/>
        <v>7.8859688854242748E-4</v>
      </c>
      <c r="I200" s="40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44">
        <f t="shared" si="26"/>
        <v>248.77480481444823</v>
      </c>
      <c r="F201" s="44">
        <f xml:space="preserve"> E201^2*SQRT(1/C201+1/B201)/((H$7-H$10*E201^2)*SQRT(11*43))</f>
        <v>0.19320840370566975</v>
      </c>
      <c r="G201" s="44">
        <f t="shared" si="27"/>
        <v>7.7663975598243006E-4</v>
      </c>
      <c r="I201" s="40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44">
        <f t="shared" si="26"/>
        <v>248.59407210961064</v>
      </c>
      <c r="F202" s="44">
        <f t="shared" ref="F202:F210" si="28" xml:space="preserve"> E202^2*SQRT(1/C202+1/B202)/((H$7-H$10*E202^2)*SQRT(11*43))</f>
        <v>0.19493206067416718</v>
      </c>
      <c r="G202" s="44">
        <f t="shared" si="27"/>
        <v>7.841380086819501E-4</v>
      </c>
      <c r="I202" s="40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44">
        <f t="shared" si="26"/>
        <v>248.4060505741318</v>
      </c>
      <c r="F203" s="44">
        <f t="shared" si="28"/>
        <v>0.19705857724020054</v>
      </c>
      <c r="G203" s="44">
        <f t="shared" si="27"/>
        <v>7.9329217941650891E-4</v>
      </c>
      <c r="I203" s="40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44">
        <f t="shared" si="26"/>
        <v>248.23903479466881</v>
      </c>
      <c r="F204" s="44">
        <f t="shared" si="28"/>
        <v>0.19890216400237326</v>
      </c>
      <c r="G204" s="44">
        <f t="shared" si="27"/>
        <v>8.0125256757824332E-4</v>
      </c>
      <c r="I204" s="40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44">
        <f t="shared" si="26"/>
        <v>248.08533718067082</v>
      </c>
      <c r="F205" s="44">
        <f t="shared" si="28"/>
        <v>0.20057590780135334</v>
      </c>
      <c r="G205" s="44">
        <f t="shared" si="27"/>
        <v>8.0849561719676234E-4</v>
      </c>
      <c r="I205" s="40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44">
        <f t="shared" si="26"/>
        <v>247.9567651624582</v>
      </c>
      <c r="F206" s="44">
        <f t="shared" si="28"/>
        <v>0.20226237051167664</v>
      </c>
      <c r="G206" s="44">
        <f t="shared" si="27"/>
        <v>8.15716281744347E-4</v>
      </c>
      <c r="I206" s="40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44">
        <f t="shared" si="26"/>
        <v>247.79691755177359</v>
      </c>
      <c r="F207" s="44">
        <f t="shared" si="28"/>
        <v>0.20401851372479471</v>
      </c>
      <c r="G207" s="44">
        <f t="shared" si="27"/>
        <v>8.2332950603458569E-4</v>
      </c>
      <c r="I207" s="40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44">
        <f t="shared" si="26"/>
        <v>247.63053151597799</v>
      </c>
      <c r="F208" s="44">
        <f t="shared" si="28"/>
        <v>0.20592696096241808</v>
      </c>
      <c r="G208" s="44">
        <f t="shared" si="27"/>
        <v>8.3158954472110783E-4</v>
      </c>
      <c r="I208" s="40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44">
        <f t="shared" si="26"/>
        <v>247.51101801026874</v>
      </c>
      <c r="F209" s="44">
        <f t="shared" si="28"/>
        <v>0.20778989549167179</v>
      </c>
      <c r="G209" s="44">
        <f t="shared" si="27"/>
        <v>8.3951776030855723E-4</v>
      </c>
      <c r="I209" s="40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44">
        <f t="shared" si="26"/>
        <v>247.39701565394409</v>
      </c>
      <c r="F210" s="44">
        <f t="shared" si="28"/>
        <v>0.20956857360261821</v>
      </c>
      <c r="G210" s="44">
        <f t="shared" si="27"/>
        <v>8.470941860339987E-4</v>
      </c>
      <c r="I210" s="40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44">
        <f t="shared" si="26"/>
        <v>247.27898792009751</v>
      </c>
      <c r="F211" s="44">
        <f xml:space="preserve"> E211^2*SQRT(1/C211+1/B211)/((H$7-H$10*E211^2)*SQRT(11*45))</f>
        <v>0.20632233161942579</v>
      </c>
      <c r="G211" s="44">
        <f t="shared" si="27"/>
        <v>8.3437065702523052E-4</v>
      </c>
      <c r="I211" s="40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44">
        <f t="shared" si="26"/>
        <v>247.17067085433882</v>
      </c>
      <c r="F212" s="44">
        <f t="shared" ref="F212:F220" si="29" xml:space="preserve"> E212^2*SQRT(1/C212+1/B212)/((H$7-H$10*E212^2)*SQRT(11*45))</f>
        <v>0.20830738562040707</v>
      </c>
      <c r="G212" s="44">
        <f t="shared" si="27"/>
        <v>8.4276740804399715E-4</v>
      </c>
      <c r="I212" s="40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44">
        <f t="shared" si="26"/>
        <v>247.06065605575796</v>
      </c>
      <c r="F213" s="44">
        <f t="shared" si="29"/>
        <v>0.21002751122988253</v>
      </c>
      <c r="G213" s="44">
        <f t="shared" si="27"/>
        <v>8.5010504943564306E-4</v>
      </c>
      <c r="I213" s="40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44">
        <f t="shared" si="26"/>
        <v>246.97158086552659</v>
      </c>
      <c r="F214" s="44">
        <f t="shared" si="29"/>
        <v>0.21165241908116114</v>
      </c>
      <c r="G214" s="44">
        <f t="shared" si="27"/>
        <v>8.5699098794854314E-4</v>
      </c>
      <c r="I214" s="40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44">
        <f t="shared" si="26"/>
        <v>246.90492318571356</v>
      </c>
      <c r="F215" s="44">
        <f t="shared" si="29"/>
        <v>0.21338181117365962</v>
      </c>
      <c r="G215" s="44">
        <f t="shared" si="27"/>
        <v>8.6422663598797913E-4</v>
      </c>
      <c r="I215" s="40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44">
        <f t="shared" si="26"/>
        <v>246.84329100410241</v>
      </c>
      <c r="F216" s="44">
        <f t="shared" si="29"/>
        <v>0.21490648849981578</v>
      </c>
      <c r="G216" s="44">
        <f t="shared" si="27"/>
        <v>8.7061911881674008E-4</v>
      </c>
      <c r="I216" s="40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44">
        <f t="shared" si="26"/>
        <v>246.7791876317327</v>
      </c>
      <c r="F217" s="44">
        <f t="shared" si="29"/>
        <v>0.21647119520384039</v>
      </c>
      <c r="G217" s="44">
        <f t="shared" si="27"/>
        <v>8.7718578410623204E-4</v>
      </c>
      <c r="I217" s="40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44">
        <f t="shared" si="26"/>
        <v>246.74065047482182</v>
      </c>
      <c r="F218" s="44">
        <f t="shared" si="29"/>
        <v>0.21805271340336524</v>
      </c>
      <c r="G218" s="44">
        <f t="shared" si="27"/>
        <v>8.837324250533903E-4</v>
      </c>
      <c r="I218" s="40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44">
        <f t="shared" si="26"/>
        <v>246.72762664786535</v>
      </c>
      <c r="F219" s="44">
        <f t="shared" si="29"/>
        <v>0.21952156144581877</v>
      </c>
      <c r="G219" s="44">
        <f t="shared" si="27"/>
        <v>8.8973239206456751E-4</v>
      </c>
      <c r="I219" s="40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44">
        <f t="shared" si="26"/>
        <v>246.71847661064058</v>
      </c>
      <c r="F220" s="44">
        <f t="shared" si="29"/>
        <v>0.2208420217664652</v>
      </c>
      <c r="G220" s="44">
        <f t="shared" si="27"/>
        <v>8.9511748289118869E-4</v>
      </c>
      <c r="I220" s="40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44">
        <f t="shared" si="26"/>
        <v>246.72150290440746</v>
      </c>
      <c r="F221" s="44">
        <f xml:space="preserve"> E221^2*SQRT(1/C221+1/B221)/((H$7-H$10*E221^2)*SQRT(11*47))</f>
        <v>0.217450169164527</v>
      </c>
      <c r="G221" s="44">
        <f t="shared" si="27"/>
        <v>8.8135880579804315E-4</v>
      </c>
      <c r="I221" s="40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44">
        <f t="shared" si="26"/>
        <v>246.72308255912452</v>
      </c>
      <c r="F222" s="44">
        <f t="shared" ref="F222:F230" si="30" xml:space="preserve"> E222^2*SQRT(1/C222+1/B222)/((H$7-H$10*E222^2)*SQRT(11*47))</f>
        <v>0.21888570763551007</v>
      </c>
      <c r="G222" s="44">
        <f t="shared" si="27"/>
        <v>8.8717158267125854E-4</v>
      </c>
      <c r="I222" s="40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44">
        <f t="shared" si="26"/>
        <v>246.71503813834778</v>
      </c>
      <c r="F223" s="44">
        <f t="shared" si="30"/>
        <v>0.22030629390893458</v>
      </c>
      <c r="G223" s="44">
        <f t="shared" si="27"/>
        <v>8.9295851428965493E-4</v>
      </c>
      <c r="I223" s="40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44">
        <f t="shared" si="26"/>
        <v>246.67966504557791</v>
      </c>
      <c r="F224" s="44">
        <f t="shared" si="30"/>
        <v>0.22177613075245084</v>
      </c>
      <c r="G224" s="44">
        <f t="shared" si="27"/>
        <v>8.9904504577413894E-4</v>
      </c>
      <c r="I224" s="40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44">
        <f t="shared" si="26"/>
        <v>246.60915594230372</v>
      </c>
      <c r="F225" s="44">
        <f t="shared" si="30"/>
        <v>0.22344958843539275</v>
      </c>
      <c r="G225" s="44">
        <f t="shared" si="27"/>
        <v>9.0608796571880188E-4</v>
      </c>
      <c r="I225" s="40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44">
        <f t="shared" si="26"/>
        <v>246.50358695407215</v>
      </c>
      <c r="F226" s="44">
        <f t="shared" si="30"/>
        <v>0.22515642091247112</v>
      </c>
      <c r="G226" s="44">
        <f t="shared" si="27"/>
        <v>9.1340018088427097E-4</v>
      </c>
      <c r="I226" s="40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44">
        <f t="shared" si="26"/>
        <v>246.43255376458151</v>
      </c>
      <c r="F227" s="44">
        <f t="shared" si="30"/>
        <v>0.22676109945468412</v>
      </c>
      <c r="G227" s="44">
        <f t="shared" si="27"/>
        <v>9.2017509858421682E-4</v>
      </c>
      <c r="I227" s="40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44">
        <f t="shared" si="26"/>
        <v>246.32277333154093</v>
      </c>
      <c r="F228" s="44">
        <f t="shared" si="30"/>
        <v>0.22845668859742518</v>
      </c>
      <c r="G228" s="44">
        <f t="shared" si="27"/>
        <v>9.2746880650751407E-4</v>
      </c>
      <c r="I228" s="40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44">
        <f t="shared" si="26"/>
        <v>246.19315568700802</v>
      </c>
      <c r="F229" s="44">
        <f t="shared" si="30"/>
        <v>0.23048794142939705</v>
      </c>
      <c r="G229" s="44">
        <f t="shared" si="27"/>
        <v>9.3620775437974638E-4</v>
      </c>
      <c r="I229" s="40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44">
        <f t="shared" si="26"/>
        <v>246.04639674085865</v>
      </c>
      <c r="F230" s="44">
        <f t="shared" si="30"/>
        <v>0.23273708558164707</v>
      </c>
      <c r="G230" s="44">
        <f t="shared" si="27"/>
        <v>9.4590731124085824E-4</v>
      </c>
      <c r="I230" s="40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47">
        <f t="shared" si="26"/>
        <v>245.89637461169082</v>
      </c>
      <c r="F231" s="47">
        <f xml:space="preserve"> E231^2*SQRT(1/C231+1/B231)/((H$7-H$10*E231^2)*SQRT(11*49))</f>
        <v>0.22996197775533739</v>
      </c>
      <c r="G231" s="47">
        <f t="shared" si="27"/>
        <v>9.3519873206135569E-4</v>
      </c>
      <c r="H231" s="48"/>
      <c r="I231" s="38"/>
      <c r="J231" s="39"/>
      <c r="K231" s="25"/>
      <c r="L231" s="25"/>
      <c r="M231" s="22"/>
      <c r="N231" s="22"/>
      <c r="P231" s="28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44">
        <f t="shared" si="26"/>
        <v>245.72441451665705</v>
      </c>
      <c r="F232" s="44">
        <f t="shared" ref="F232:F240" si="31" xml:space="preserve"> E232^2*SQRT(1/C232+1/B232)/((H$7-H$10*E232^2)*SQRT(11*49))</f>
        <v>0.23161546466245339</v>
      </c>
      <c r="G232" s="44">
        <f t="shared" si="27"/>
        <v>9.4258222211270244E-4</v>
      </c>
      <c r="I232" s="40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44">
        <f t="shared" si="26"/>
        <v>245.5385563677724</v>
      </c>
      <c r="F233" s="44">
        <f t="shared" si="31"/>
        <v>0.23400849426277059</v>
      </c>
      <c r="G233" s="44">
        <f t="shared" si="27"/>
        <v>9.5304174515169887E-4</v>
      </c>
      <c r="I233" s="40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44">
        <f t="shared" si="26"/>
        <v>245.36359312327454</v>
      </c>
      <c r="F234" s="44">
        <f t="shared" si="31"/>
        <v>0.23616804535718089</v>
      </c>
      <c r="G234" s="44">
        <f t="shared" si="27"/>
        <v>9.6252277019160846E-4</v>
      </c>
      <c r="I234" s="40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44">
        <f t="shared" si="26"/>
        <v>245.22286658404792</v>
      </c>
      <c r="F235" s="44">
        <f t="shared" si="31"/>
        <v>0.23809111968240329</v>
      </c>
      <c r="G235" s="44">
        <f t="shared" si="27"/>
        <v>9.7091728434224025E-4</v>
      </c>
      <c r="I235" s="40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44">
        <f t="shared" si="26"/>
        <v>245.0970872754603</v>
      </c>
      <c r="F236" s="44">
        <f t="shared" si="31"/>
        <v>0.2398591796221233</v>
      </c>
      <c r="G236" s="44">
        <f t="shared" si="27"/>
        <v>9.7862925377219918E-4</v>
      </c>
      <c r="I236" s="40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44">
        <f t="shared" si="26"/>
        <v>244.9750408399575</v>
      </c>
      <c r="F237" s="44">
        <f t="shared" si="31"/>
        <v>0.24182297359181862</v>
      </c>
      <c r="G237" s="44">
        <f t="shared" si="27"/>
        <v>9.8713310859207854E-4</v>
      </c>
      <c r="I237" s="40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44">
        <f t="shared" si="26"/>
        <v>244.82233211525687</v>
      </c>
      <c r="F238" s="44">
        <f t="shared" si="31"/>
        <v>0.24385051652502185</v>
      </c>
      <c r="G238" s="44">
        <f t="shared" si="27"/>
        <v>9.9603052719154104E-4</v>
      </c>
      <c r="I238" s="40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44">
        <f t="shared" si="26"/>
        <v>244.69812487027951</v>
      </c>
      <c r="F239" s="44">
        <f t="shared" si="31"/>
        <v>0.24561311431748337</v>
      </c>
      <c r="G239" s="44">
        <f t="shared" si="27"/>
        <v>1.0037392581070611E-3</v>
      </c>
      <c r="I239" s="40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44">
        <f t="shared" si="26"/>
        <v>244.59644141177003</v>
      </c>
      <c r="F240" s="44">
        <f t="shared" si="31"/>
        <v>0.24729986830500097</v>
      </c>
      <c r="G240" s="44">
        <f t="shared" si="27"/>
        <v>1.0110526010829398E-3</v>
      </c>
      <c r="I240" s="40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44">
        <f t="shared" si="26"/>
        <v>244.51509236568884</v>
      </c>
      <c r="F241" s="44">
        <f xml:space="preserve"> E241^2*SQRT(1/C241+1/B241)/((H$7-H$10*E241^2)*SQRT(11*51))</f>
        <v>0.24421592396244188</v>
      </c>
      <c r="G241" s="44">
        <f t="shared" si="27"/>
        <v>9.987764828732963E-4</v>
      </c>
      <c r="I241" s="40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44">
        <f t="shared" si="26"/>
        <v>244.40850884534476</v>
      </c>
      <c r="F242" s="44">
        <f t="shared" ref="F242:F250" si="32" xml:space="preserve"> E242^2*SQRT(1/C242+1/B242)/((H$7-H$10*E242^2)*SQRT(11*51))</f>
        <v>0.24622568808590983</v>
      </c>
      <c r="G242" s="44">
        <f t="shared" si="27"/>
        <v>1.0074350080901437E-3</v>
      </c>
      <c r="I242" s="40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44">
        <f t="shared" si="26"/>
        <v>244.29986488200302</v>
      </c>
      <c r="F243" s="44">
        <f t="shared" si="32"/>
        <v>0.24825196083663667</v>
      </c>
      <c r="G243" s="44">
        <f t="shared" si="27"/>
        <v>1.016177233485342E-3</v>
      </c>
      <c r="I243" s="40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44">
        <f t="shared" si="26"/>
        <v>244.20222224788535</v>
      </c>
      <c r="F244" s="44">
        <f t="shared" si="32"/>
        <v>0.25018482653663154</v>
      </c>
      <c r="G244" s="44">
        <f t="shared" si="27"/>
        <v>1.0244985661214555E-3</v>
      </c>
      <c r="I244" s="40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44">
        <f t="shared" si="26"/>
        <v>244.09047549159962</v>
      </c>
      <c r="F245" s="44">
        <f t="shared" si="32"/>
        <v>0.25211279543876669</v>
      </c>
      <c r="G245" s="44">
        <f t="shared" si="27"/>
        <v>1.0328661736227524E-3</v>
      </c>
      <c r="I245" s="40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44">
        <f t="shared" si="26"/>
        <v>243.96547299747255</v>
      </c>
      <c r="F246" s="44">
        <f t="shared" si="32"/>
        <v>0.25396850618413419</v>
      </c>
      <c r="G246" s="44">
        <f t="shared" si="27"/>
        <v>1.041001839579018E-3</v>
      </c>
      <c r="I246" s="40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44">
        <f t="shared" si="26"/>
        <v>243.8322645762901</v>
      </c>
      <c r="F247" s="44">
        <f t="shared" si="32"/>
        <v>0.25628166143556863</v>
      </c>
      <c r="G247" s="44">
        <f t="shared" si="27"/>
        <v>1.0510572170623605E-3</v>
      </c>
      <c r="I247" s="40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44">
        <f t="shared" si="26"/>
        <v>243.6620595947997</v>
      </c>
      <c r="F248" s="44">
        <f t="shared" si="32"/>
        <v>0.25861145493256116</v>
      </c>
      <c r="G248" s="44">
        <f t="shared" si="27"/>
        <v>1.0613529876691583E-3</v>
      </c>
      <c r="I248" s="40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44">
        <f t="shared" si="26"/>
        <v>243.50788595141913</v>
      </c>
      <c r="F249" s="44">
        <f t="shared" si="32"/>
        <v>0.26076974088113636</v>
      </c>
      <c r="G249" s="44">
        <f t="shared" si="27"/>
        <v>1.0708882788837526E-3</v>
      </c>
      <c r="I249" s="40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44">
        <f t="shared" si="26"/>
        <v>243.3319682600889</v>
      </c>
      <c r="F250" s="44">
        <f t="shared" si="32"/>
        <v>0.26309613812878152</v>
      </c>
      <c r="G250" s="44">
        <f t="shared" si="27"/>
        <v>1.0812230715512375E-3</v>
      </c>
      <c r="I250" s="40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44">
        <f t="shared" si="26"/>
        <v>243.14379623492169</v>
      </c>
      <c r="F251" s="44">
        <f xml:space="preserve"> E251^2*SQRT(1/C251+1/B251)/((H$7-H$10*E251^2)*SQRT(11*53))</f>
        <v>0.26020184790237255</v>
      </c>
      <c r="G251" s="44">
        <f t="shared" si="27"/>
        <v>1.0701562282550267E-3</v>
      </c>
      <c r="I251" s="40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44">
        <f t="shared" si="26"/>
        <v>242.93678530244</v>
      </c>
      <c r="F252" s="44">
        <f t="shared" ref="F252:F260" si="33" xml:space="preserve"> E252^2*SQRT(1/C252+1/B252)/((H$7-H$10*E252^2)*SQRT(11*53))</f>
        <v>0.26268668096260467</v>
      </c>
      <c r="G252" s="44">
        <f t="shared" si="27"/>
        <v>1.081296439465013E-3</v>
      </c>
      <c r="I252" s="40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44">
        <f t="shared" si="26"/>
        <v>242.75592166618779</v>
      </c>
      <c r="F253" s="44">
        <f t="shared" si="33"/>
        <v>0.26548211458190452</v>
      </c>
      <c r="G253" s="44">
        <f t="shared" si="27"/>
        <v>1.0936174605329192E-3</v>
      </c>
      <c r="I253" s="40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44">
        <f t="shared" si="26"/>
        <v>242.58450408126672</v>
      </c>
      <c r="F254" s="44">
        <f t="shared" si="33"/>
        <v>0.26750403413915697</v>
      </c>
      <c r="G254" s="44">
        <f t="shared" si="27"/>
        <v>1.1027251520135933E-3</v>
      </c>
      <c r="I254" s="40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44">
        <f t="shared" si="26"/>
        <v>242.38677199621642</v>
      </c>
      <c r="F255" s="44">
        <f t="shared" si="33"/>
        <v>0.27012744405885414</v>
      </c>
      <c r="G255" s="44">
        <f t="shared" si="27"/>
        <v>1.1144479619666322E-3</v>
      </c>
      <c r="I255" s="40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44">
        <f t="shared" si="26"/>
        <v>242.17827008310937</v>
      </c>
      <c r="F256" s="44">
        <f t="shared" si="33"/>
        <v>0.27243454030284109</v>
      </c>
      <c r="G256" s="44">
        <f t="shared" si="27"/>
        <v>1.1249338770540748E-3</v>
      </c>
      <c r="I256" s="40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44">
        <f t="shared" si="26"/>
        <v>241.9552808189994</v>
      </c>
      <c r="F257" s="44">
        <f t="shared" si="33"/>
        <v>0.27488799665575725</v>
      </c>
      <c r="G257" s="44">
        <f t="shared" si="27"/>
        <v>1.1361107545381248E-3</v>
      </c>
      <c r="I257" s="40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44">
        <f t="shared" si="26"/>
        <v>241.73940551157617</v>
      </c>
      <c r="F258" s="44">
        <f t="shared" si="33"/>
        <v>0.27734680158764674</v>
      </c>
      <c r="G258" s="44">
        <f t="shared" si="27"/>
        <v>1.1472966147191316E-3</v>
      </c>
      <c r="I258" s="40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44">
        <f t="shared" ref="E259:E322" si="34" xml:space="preserve"> (2*H$7)/(LN(D259)-H$4+SQRT((LN(D259)-H$4)^2-4*H$7*H$10))</f>
        <v>241.56797728795817</v>
      </c>
      <c r="F259" s="44">
        <f t="shared" si="33"/>
        <v>0.27978365679296674</v>
      </c>
      <c r="G259" s="44">
        <f t="shared" si="27"/>
        <v>1.1581984497036793E-3</v>
      </c>
      <c r="I259" s="40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44">
        <f t="shared" si="34"/>
        <v>241.35680365373216</v>
      </c>
      <c r="F260" s="44">
        <f t="shared" si="33"/>
        <v>0.2824412452419649</v>
      </c>
      <c r="G260" s="44">
        <f t="shared" si="27"/>
        <v>1.1702228442135628E-3</v>
      </c>
      <c r="I260" s="40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44">
        <f t="shared" si="34"/>
        <v>241.13611357446234</v>
      </c>
      <c r="F261" s="44">
        <f xml:space="preserve"> E261^2*SQRT(1/C261+1/B261)/((H$7-H$10*E261^2)*SQRT(11*55))</f>
        <v>0.27965878108154624</v>
      </c>
      <c r="G261" s="44">
        <f t="shared" ref="G261:G324" si="35" xml:space="preserve"> F261/E261</f>
        <v>1.1597548659802389E-3</v>
      </c>
      <c r="I261" s="40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44">
        <f t="shared" si="34"/>
        <v>240.90026542529878</v>
      </c>
      <c r="F262" s="44">
        <f t="shared" ref="F262:F270" si="36" xml:space="preserve"> E262^2*SQRT(1/C262+1/B262)/((H$7-H$10*E262^2)*SQRT(11*55))</f>
        <v>0.28240598152160151</v>
      </c>
      <c r="G262" s="44">
        <f t="shared" si="35"/>
        <v>1.1722941899753668E-3</v>
      </c>
      <c r="I262" s="40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44">
        <f t="shared" si="34"/>
        <v>240.65225347278678</v>
      </c>
      <c r="F263" s="44">
        <f t="shared" si="36"/>
        <v>0.2852088085122505</v>
      </c>
      <c r="G263" s="44">
        <f t="shared" si="35"/>
        <v>1.1851491286554781E-3</v>
      </c>
      <c r="I263" s="40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44">
        <f t="shared" si="34"/>
        <v>240.36227961377665</v>
      </c>
      <c r="F264" s="44">
        <f t="shared" si="36"/>
        <v>0.2881408536392151</v>
      </c>
      <c r="G264" s="44">
        <f t="shared" si="35"/>
        <v>1.1987773377012854E-3</v>
      </c>
      <c r="I264" s="40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44">
        <f t="shared" si="34"/>
        <v>240.05799188420761</v>
      </c>
      <c r="F265" s="44">
        <f t="shared" si="36"/>
        <v>0.29128690215731284</v>
      </c>
      <c r="G265" s="44">
        <f t="shared" si="35"/>
        <v>1.2134022278159171E-3</v>
      </c>
      <c r="I265" s="40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44">
        <f t="shared" si="34"/>
        <v>239.78560772012614</v>
      </c>
      <c r="F266" s="44">
        <f t="shared" si="36"/>
        <v>0.29458838058579062</v>
      </c>
      <c r="G266" s="44">
        <f t="shared" si="35"/>
        <v>1.2285490500732194E-3</v>
      </c>
      <c r="I266" s="40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44">
        <f t="shared" si="34"/>
        <v>239.53676341719185</v>
      </c>
      <c r="F267" s="44">
        <f t="shared" si="36"/>
        <v>0.29759955032465013</v>
      </c>
      <c r="G267" s="44">
        <f t="shared" si="35"/>
        <v>1.2423961402798641E-3</v>
      </c>
      <c r="I267" s="40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44">
        <f t="shared" si="34"/>
        <v>239.29397070812902</v>
      </c>
      <c r="F268" s="44">
        <f t="shared" si="36"/>
        <v>0.30046987194428731</v>
      </c>
      <c r="G268" s="44">
        <f t="shared" si="35"/>
        <v>1.2556516616575165E-3</v>
      </c>
      <c r="I268" s="40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44">
        <f t="shared" si="34"/>
        <v>239.0409171153905</v>
      </c>
      <c r="F269" s="44">
        <f t="shared" si="36"/>
        <v>0.30380731405181416</v>
      </c>
      <c r="G269" s="44">
        <f t="shared" si="35"/>
        <v>1.2709427227689202E-3</v>
      </c>
      <c r="I269" s="40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44">
        <f t="shared" si="34"/>
        <v>238.78788216397388</v>
      </c>
      <c r="F270" s="44">
        <f t="shared" si="36"/>
        <v>0.30703709749508679</v>
      </c>
      <c r="G270" s="44">
        <f t="shared" si="35"/>
        <v>1.285815237827884E-3</v>
      </c>
      <c r="I270" s="40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44">
        <f t="shared" si="34"/>
        <v>238.51788919486145</v>
      </c>
      <c r="F271" s="44">
        <f xml:space="preserve"> E271^2*SQRT(1/C271+1/B271)/((H$7-H$10*E271^2)*SQRT(11*57))</f>
        <v>0.3041858180946645</v>
      </c>
      <c r="G271" s="44">
        <f t="shared" si="35"/>
        <v>1.2753165773916205E-3</v>
      </c>
      <c r="I271" s="40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44">
        <f t="shared" si="34"/>
        <v>238.25504472976402</v>
      </c>
      <c r="F272" s="44">
        <f t="shared" ref="F272:F280" si="37" xml:space="preserve"> E272^2*SQRT(1/C272+1/B272)/((H$7-H$10*E272^2)*SQRT(11*57))</f>
        <v>0.30688936516602727</v>
      </c>
      <c r="G272" s="44">
        <f t="shared" si="35"/>
        <v>1.2880707962096263E-3</v>
      </c>
      <c r="I272" s="40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44">
        <f t="shared" si="34"/>
        <v>238.01821603053807</v>
      </c>
      <c r="F273" s="44">
        <f t="shared" si="37"/>
        <v>0.30994857308755724</v>
      </c>
      <c r="G273" s="44">
        <f t="shared" si="35"/>
        <v>1.3022052608267192E-3</v>
      </c>
      <c r="I273" s="40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44">
        <f t="shared" si="34"/>
        <v>237.77922725845414</v>
      </c>
      <c r="F274" s="44">
        <f t="shared" si="37"/>
        <v>0.31314624516958967</v>
      </c>
      <c r="G274" s="44">
        <f t="shared" si="35"/>
        <v>1.3169621618343277E-3</v>
      </c>
      <c r="I274" s="40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44">
        <f t="shared" si="34"/>
        <v>237.57983385258265</v>
      </c>
      <c r="F275" s="44">
        <f t="shared" si="37"/>
        <v>0.31610623336728011</v>
      </c>
      <c r="G275" s="44">
        <f t="shared" si="35"/>
        <v>1.3305263676689949E-3</v>
      </c>
      <c r="I275" s="40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44">
        <f t="shared" si="34"/>
        <v>237.44436115967824</v>
      </c>
      <c r="F276" s="44">
        <f t="shared" si="37"/>
        <v>0.31908782408879399</v>
      </c>
      <c r="G276" s="44">
        <f t="shared" si="35"/>
        <v>1.3438425007457288E-3</v>
      </c>
      <c r="I276" s="40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44">
        <f t="shared" si="34"/>
        <v>237.30188964877766</v>
      </c>
      <c r="F277" s="44">
        <f t="shared" si="37"/>
        <v>0.32201814006581231</v>
      </c>
      <c r="G277" s="44">
        <f t="shared" si="35"/>
        <v>1.3569977910518128E-3</v>
      </c>
      <c r="I277" s="40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44">
        <f t="shared" si="34"/>
        <v>237.17563878185931</v>
      </c>
      <c r="F278" s="44">
        <f t="shared" si="37"/>
        <v>0.32453601669276366</v>
      </c>
      <c r="G278" s="44">
        <f t="shared" si="35"/>
        <v>1.3683362185070512E-3</v>
      </c>
      <c r="I278" s="40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44">
        <f t="shared" si="34"/>
        <v>237.08203516234175</v>
      </c>
      <c r="F279" s="44">
        <f t="shared" si="37"/>
        <v>0.32730132707393406</v>
      </c>
      <c r="G279" s="44">
        <f t="shared" si="35"/>
        <v>1.3805403975455782E-3</v>
      </c>
      <c r="I279" s="40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44">
        <f t="shared" si="34"/>
        <v>237.02331241405847</v>
      </c>
      <c r="F280" s="44">
        <f t="shared" si="37"/>
        <v>0.32937214007990495</v>
      </c>
      <c r="G280" s="44">
        <f t="shared" si="35"/>
        <v>1.3896191759590355E-3</v>
      </c>
      <c r="I280" s="40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44">
        <f t="shared" si="34"/>
        <v>236.95251517952317</v>
      </c>
      <c r="F281" s="44">
        <f xml:space="preserve"> E281^2*SQRT(1/C281+1/B281)/((H$7-H$10*E281^2)*SQRT(11*59))</f>
        <v>0.32526533550783671</v>
      </c>
      <c r="G281" s="44">
        <f t="shared" si="35"/>
        <v>1.3727026077836935E-3</v>
      </c>
      <c r="I281" s="40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44">
        <f t="shared" si="34"/>
        <v>236.9189905575964</v>
      </c>
      <c r="F282" s="44">
        <f t="shared" ref="F282:F290" si="38" xml:space="preserve"> E282^2*SQRT(1/C282+1/B282)/((H$7-H$10*E282^2)*SQRT(11*59))</f>
        <v>0.32737263831225838</v>
      </c>
      <c r="G282" s="44">
        <f t="shared" si="35"/>
        <v>1.3817914618907351E-3</v>
      </c>
      <c r="I282" s="40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44">
        <f t="shared" si="34"/>
        <v>236.92486862669284</v>
      </c>
      <c r="F283" s="44">
        <f t="shared" si="38"/>
        <v>0.32891274647496455</v>
      </c>
      <c r="G283" s="44">
        <f t="shared" si="35"/>
        <v>1.3882575872320563E-3</v>
      </c>
      <c r="I283" s="40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44">
        <f t="shared" si="34"/>
        <v>236.91844011453611</v>
      </c>
      <c r="F284" s="44">
        <f t="shared" si="38"/>
        <v>0.3307216265815584</v>
      </c>
      <c r="G284" s="44">
        <f t="shared" si="35"/>
        <v>1.3959302890128517E-3</v>
      </c>
      <c r="I284" s="40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44">
        <f t="shared" si="34"/>
        <v>236.94463963522767</v>
      </c>
      <c r="F285" s="44">
        <f t="shared" si="38"/>
        <v>0.33229333209638234</v>
      </c>
      <c r="G285" s="44">
        <f t="shared" si="35"/>
        <v>1.402409156028777E-3</v>
      </c>
      <c r="I285" s="40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44">
        <f t="shared" si="34"/>
        <v>236.94738429788663</v>
      </c>
      <c r="F286" s="44">
        <f t="shared" si="38"/>
        <v>0.33454984757800904</v>
      </c>
      <c r="G286" s="44">
        <f t="shared" si="35"/>
        <v>1.4119161879306424E-3</v>
      </c>
      <c r="I286" s="40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44">
        <f t="shared" si="34"/>
        <v>236.88943272516732</v>
      </c>
      <c r="F287" s="44">
        <f t="shared" si="38"/>
        <v>0.33666883512708073</v>
      </c>
      <c r="G287" s="44">
        <f t="shared" si="35"/>
        <v>1.421206641655792E-3</v>
      </c>
      <c r="I287" s="40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44">
        <f t="shared" si="34"/>
        <v>236.8223566302656</v>
      </c>
      <c r="F288" s="44">
        <f t="shared" si="38"/>
        <v>0.33882664494802672</v>
      </c>
      <c r="G288" s="44">
        <f t="shared" si="35"/>
        <v>1.4307206877305649E-3</v>
      </c>
      <c r="I288" s="40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44">
        <f t="shared" si="34"/>
        <v>236.72625630003657</v>
      </c>
      <c r="F289" s="44">
        <f t="shared" si="38"/>
        <v>0.34133848431248837</v>
      </c>
      <c r="G289" s="44">
        <f t="shared" si="35"/>
        <v>1.4419122308083222E-3</v>
      </c>
      <c r="I289" s="40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44">
        <f t="shared" si="34"/>
        <v>236.58507458514555</v>
      </c>
      <c r="F290" s="44">
        <f t="shared" si="38"/>
        <v>0.34381766566838273</v>
      </c>
      <c r="G290" s="44">
        <f t="shared" si="35"/>
        <v>1.4532517162009085E-3</v>
      </c>
      <c r="I290" s="40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44">
        <f t="shared" si="34"/>
        <v>236.39746787934652</v>
      </c>
      <c r="F291" s="44">
        <f xml:space="preserve"> E291^2*SQRT(1/C291+1/B291)/((H$7-H$10*E291^2)*SQRT(11*61))</f>
        <v>0.34098379988193012</v>
      </c>
      <c r="G291" s="44">
        <f t="shared" si="35"/>
        <v>1.4424173107300911E-3</v>
      </c>
      <c r="I291" s="40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44">
        <f t="shared" si="34"/>
        <v>236.24771023907468</v>
      </c>
      <c r="F292" s="44">
        <f t="shared" ref="F292:F300" si="39" xml:space="preserve"> E292^2*SQRT(1/C292+1/B292)/((H$7-H$10*E292^2)*SQRT(11*61))</f>
        <v>0.34405020470288866</v>
      </c>
      <c r="G292" s="44">
        <f t="shared" si="35"/>
        <v>1.4563112774922623E-3</v>
      </c>
      <c r="I292" s="40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44">
        <f t="shared" si="34"/>
        <v>236.07885278894565</v>
      </c>
      <c r="F293" s="44">
        <f t="shared" si="39"/>
        <v>0.34695578539532801</v>
      </c>
      <c r="G293" s="44">
        <f t="shared" si="35"/>
        <v>1.4696605871153832E-3</v>
      </c>
      <c r="I293" s="40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44">
        <f t="shared" si="34"/>
        <v>235.9076456017676</v>
      </c>
      <c r="F294" s="44">
        <f t="shared" si="39"/>
        <v>0.34993754232241359</v>
      </c>
      <c r="G294" s="44">
        <f t="shared" si="35"/>
        <v>1.4833666854237454E-3</v>
      </c>
      <c r="I294" s="40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44">
        <f t="shared" si="34"/>
        <v>235.74726043321971</v>
      </c>
      <c r="F295" s="44">
        <f t="shared" si="39"/>
        <v>0.3531957932160294</v>
      </c>
      <c r="G295" s="44">
        <f t="shared" si="35"/>
        <v>1.4981968085948528E-3</v>
      </c>
      <c r="I295" s="40"/>
    </row>
    <row r="296" spans="1:17" s="17" customFormat="1" x14ac:dyDescent="0.2">
      <c r="A296" s="20">
        <v>7.08</v>
      </c>
      <c r="B296" s="21">
        <v>1762.5573770000001</v>
      </c>
      <c r="C296" s="21">
        <v>172.31147540000001</v>
      </c>
      <c r="D296" s="21">
        <v>10.199602710000001</v>
      </c>
      <c r="E296" s="47">
        <f t="shared" si="34"/>
        <v>235.57454523405627</v>
      </c>
      <c r="F296" s="47">
        <f t="shared" si="39"/>
        <v>0.35652556160272519</v>
      </c>
      <c r="G296" s="47">
        <f t="shared" si="35"/>
        <v>1.5134299049521561E-3</v>
      </c>
      <c r="H296" s="48"/>
      <c r="I296" s="38"/>
      <c r="J296" s="39"/>
      <c r="K296" s="25"/>
      <c r="L296" s="25"/>
      <c r="M296" s="22"/>
      <c r="N296" s="22"/>
      <c r="P296" s="28"/>
      <c r="Q296" s="18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44">
        <f t="shared" si="34"/>
        <v>235.39197070267295</v>
      </c>
      <c r="F297" s="44">
        <f t="shared" si="39"/>
        <v>0.35920274456446044</v>
      </c>
      <c r="G297" s="44">
        <f t="shared" si="35"/>
        <v>1.5259770479519655E-3</v>
      </c>
      <c r="I297" s="40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44">
        <f t="shared" si="34"/>
        <v>235.22831238413167</v>
      </c>
      <c r="F298" s="44">
        <f t="shared" si="39"/>
        <v>0.36258095371573817</v>
      </c>
      <c r="G298" s="44">
        <f t="shared" si="35"/>
        <v>1.541400140318303E-3</v>
      </c>
      <c r="I298" s="40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44">
        <f t="shared" si="34"/>
        <v>235.08251533131588</v>
      </c>
      <c r="F299" s="44">
        <f t="shared" si="39"/>
        <v>0.36503554548059886</v>
      </c>
      <c r="G299" s="44">
        <f t="shared" si="35"/>
        <v>1.5527975143797164E-3</v>
      </c>
      <c r="I299" s="40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44">
        <f t="shared" si="34"/>
        <v>234.9212817564873</v>
      </c>
      <c r="F300" s="44">
        <f t="shared" si="39"/>
        <v>0.36803569043727752</v>
      </c>
      <c r="G300" s="44">
        <f t="shared" si="35"/>
        <v>1.5666340983903401E-3</v>
      </c>
      <c r="I300" s="40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44">
        <f t="shared" si="34"/>
        <v>234.73450240207879</v>
      </c>
      <c r="F301" s="44">
        <f xml:space="preserve"> E301^2*SQRT(1/C301+1/B301)/((H$7-H$10*E301^2)*SQRT(11*63))</f>
        <v>0.36494142752889103</v>
      </c>
      <c r="G301" s="44">
        <f t="shared" si="35"/>
        <v>1.5546987076649672E-3</v>
      </c>
      <c r="I301" s="40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44">
        <f t="shared" si="34"/>
        <v>234.59032073123075</v>
      </c>
      <c r="F302" s="44">
        <f t="shared" ref="F302:F310" si="40" xml:space="preserve"> E302^2*SQRT(1/C302+1/B302)/((H$7-H$10*E302^2)*SQRT(11*63))</f>
        <v>0.36815081325229593</v>
      </c>
      <c r="G302" s="44">
        <f t="shared" si="35"/>
        <v>1.5693350522935042E-3</v>
      </c>
      <c r="I302" s="40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44">
        <f t="shared" si="34"/>
        <v>234.43261400010124</v>
      </c>
      <c r="F303" s="44">
        <f t="shared" si="40"/>
        <v>0.37106320942678384</v>
      </c>
      <c r="G303" s="44">
        <f t="shared" si="35"/>
        <v>1.5828139399862837E-3</v>
      </c>
      <c r="I303" s="40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44">
        <f t="shared" si="34"/>
        <v>234.27239344016542</v>
      </c>
      <c r="F304" s="44">
        <f t="shared" si="40"/>
        <v>0.37384789301139504</v>
      </c>
      <c r="G304" s="44">
        <f t="shared" si="35"/>
        <v>1.5957829581268099E-3</v>
      </c>
      <c r="I304" s="40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44">
        <f t="shared" si="34"/>
        <v>234.08844052165131</v>
      </c>
      <c r="F305" s="44">
        <f t="shared" si="40"/>
        <v>0.37718748009122899</v>
      </c>
      <c r="G305" s="44">
        <f t="shared" si="35"/>
        <v>1.6113033144682005E-3</v>
      </c>
      <c r="I305" s="40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44">
        <f t="shared" si="34"/>
        <v>233.87797410460519</v>
      </c>
      <c r="F306" s="44">
        <f t="shared" si="40"/>
        <v>0.38121205165869276</v>
      </c>
      <c r="G306" s="44">
        <f t="shared" si="35"/>
        <v>1.6299613211468575E-3</v>
      </c>
      <c r="I306" s="40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44">
        <f t="shared" si="34"/>
        <v>233.68064582021611</v>
      </c>
      <c r="F307" s="44">
        <f t="shared" si="40"/>
        <v>0.3843460911392344</v>
      </c>
      <c r="G307" s="44">
        <f t="shared" si="35"/>
        <v>1.6447493535041572E-3</v>
      </c>
      <c r="I307" s="40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44">
        <f t="shared" si="34"/>
        <v>233.49249782934277</v>
      </c>
      <c r="F308" s="44">
        <f t="shared" si="40"/>
        <v>0.38786100124480394</v>
      </c>
      <c r="G308" s="44">
        <f t="shared" si="35"/>
        <v>1.6611283225394569E-3</v>
      </c>
      <c r="I308" s="40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44">
        <f t="shared" si="34"/>
        <v>233.3158868545566</v>
      </c>
      <c r="F309" s="44">
        <f t="shared" si="40"/>
        <v>0.39127531213930455</v>
      </c>
      <c r="G309" s="44">
        <f t="shared" si="35"/>
        <v>1.6770195866825648E-3</v>
      </c>
      <c r="I309" s="40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44">
        <f t="shared" si="34"/>
        <v>233.09428588268761</v>
      </c>
      <c r="F310" s="44">
        <f t="shared" si="40"/>
        <v>0.39510157641164628</v>
      </c>
      <c r="G310" s="44">
        <f t="shared" si="35"/>
        <v>1.6950290090358294E-3</v>
      </c>
      <c r="I310" s="40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44">
        <f t="shared" si="34"/>
        <v>232.88043776536398</v>
      </c>
      <c r="F311" s="44">
        <f xml:space="preserve"> E311^2*SQRT(1/C311+1/B311)/((H$7-H$10*E311^2)*SQRT(11*65))</f>
        <v>0.39245455261414397</v>
      </c>
      <c r="G311" s="44">
        <f t="shared" si="35"/>
        <v>1.6852190608193424E-3</v>
      </c>
      <c r="I311" s="40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44">
        <f t="shared" si="34"/>
        <v>232.70730727022632</v>
      </c>
      <c r="F312" s="44">
        <f t="shared" ref="F312:F320" si="41" xml:space="preserve"> E312^2*SQRT(1/C312+1/B312)/((H$7-H$10*E312^2)*SQRT(11*65))</f>
        <v>0.39550412130953799</v>
      </c>
      <c r="G312" s="44">
        <f t="shared" si="35"/>
        <v>1.6995775764371138E-3</v>
      </c>
      <c r="I312" s="40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44">
        <f t="shared" si="34"/>
        <v>232.49370236259404</v>
      </c>
      <c r="F313" s="44">
        <f t="shared" si="41"/>
        <v>0.3993914553548345</v>
      </c>
      <c r="G313" s="44">
        <f t="shared" si="35"/>
        <v>1.71785924219121E-3</v>
      </c>
      <c r="I313" s="40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44">
        <f t="shared" si="34"/>
        <v>232.30467882862638</v>
      </c>
      <c r="F314" s="44">
        <f t="shared" si="41"/>
        <v>0.40266214119707477</v>
      </c>
      <c r="G314" s="44">
        <f t="shared" si="35"/>
        <v>1.7333363375523008E-3</v>
      </c>
      <c r="I314" s="40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44">
        <f t="shared" si="34"/>
        <v>232.11375238994952</v>
      </c>
      <c r="F315" s="44">
        <f t="shared" si="41"/>
        <v>0.40679067848034089</v>
      </c>
      <c r="G315" s="44">
        <f t="shared" si="35"/>
        <v>1.7525488011452908E-3</v>
      </c>
      <c r="I315" s="40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44">
        <f t="shared" si="34"/>
        <v>231.90851673545785</v>
      </c>
      <c r="F316" s="44">
        <f t="shared" si="41"/>
        <v>0.41058516604230899</v>
      </c>
      <c r="G316" s="44">
        <f t="shared" si="35"/>
        <v>1.7704617830429693E-3</v>
      </c>
      <c r="I316" s="40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44">
        <f t="shared" si="34"/>
        <v>231.73326943818319</v>
      </c>
      <c r="F317" s="44">
        <f t="shared" si="41"/>
        <v>0.41418293250496274</v>
      </c>
      <c r="G317" s="44">
        <f t="shared" si="35"/>
        <v>1.7873261509196009E-3</v>
      </c>
      <c r="I317" s="40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44">
        <f t="shared" si="34"/>
        <v>231.55071492484268</v>
      </c>
      <c r="F318" s="44">
        <f t="shared" si="41"/>
        <v>0.41830470221565469</v>
      </c>
      <c r="G318" s="44">
        <f t="shared" si="35"/>
        <v>1.8065359994739341E-3</v>
      </c>
      <c r="I318" s="40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44">
        <f t="shared" si="34"/>
        <v>231.36555080109187</v>
      </c>
      <c r="F319" s="44">
        <f t="shared" si="41"/>
        <v>0.42150807412830532</v>
      </c>
      <c r="G319" s="44">
        <f t="shared" si="35"/>
        <v>1.8218272887595163E-3</v>
      </c>
      <c r="I319" s="40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44">
        <f t="shared" si="34"/>
        <v>231.16694029765856</v>
      </c>
      <c r="F320" s="44">
        <f t="shared" si="41"/>
        <v>0.4258033649843978</v>
      </c>
      <c r="G320" s="44">
        <f t="shared" si="35"/>
        <v>1.8419734432446034E-3</v>
      </c>
      <c r="I320" s="40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44">
        <f t="shared" si="34"/>
        <v>231.03913352012617</v>
      </c>
      <c r="F321" s="44">
        <f xml:space="preserve"> E321^2*SQRT(1/C321+1/B321)/((H$7-H$10*E321^2)*SQRT(11*67))</f>
        <v>0.42282045192145062</v>
      </c>
      <c r="G321" s="44">
        <f t="shared" si="35"/>
        <v>1.8300815341510883E-3</v>
      </c>
      <c r="I321" s="40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44">
        <f t="shared" si="34"/>
        <v>230.91116394260879</v>
      </c>
      <c r="F322" s="44">
        <f t="shared" ref="F322:F330" si="42" xml:space="preserve"> E322^2*SQRT(1/C322+1/B322)/((H$7-H$10*E322^2)*SQRT(11*67))</f>
        <v>0.42597792763092091</v>
      </c>
      <c r="G322" s="44">
        <f t="shared" si="35"/>
        <v>1.8447697389667762E-3</v>
      </c>
      <c r="I322" s="40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44">
        <f t="shared" ref="E323:E386" si="43" xml:space="preserve"> (2*H$7)/(LN(D323)-H$4+SQRT((LN(D323)-H$4)^2-4*H$7*H$10))</f>
        <v>230.80819910896119</v>
      </c>
      <c r="F323" s="44">
        <f t="shared" si="42"/>
        <v>0.42908212579335325</v>
      </c>
      <c r="G323" s="44">
        <f t="shared" si="35"/>
        <v>1.8590419553977363E-3</v>
      </c>
      <c r="I323" s="40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44">
        <f t="shared" si="43"/>
        <v>230.72530321516638</v>
      </c>
      <c r="F324" s="44">
        <f t="shared" si="42"/>
        <v>0.43235628819859878</v>
      </c>
      <c r="G324" s="44">
        <f t="shared" si="35"/>
        <v>1.8739006176335951E-3</v>
      </c>
      <c r="I324" s="40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44">
        <f t="shared" si="43"/>
        <v>230.64829258311394</v>
      </c>
      <c r="F325" s="44">
        <f t="shared" si="42"/>
        <v>0.4352882489879531</v>
      </c>
      <c r="G325" s="44">
        <f t="shared" ref="G325:G388" si="44" xml:space="preserve"> F325/E325</f>
        <v>1.8872381152836729E-3</v>
      </c>
      <c r="I325" s="40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44">
        <f t="shared" si="43"/>
        <v>230.58798504160927</v>
      </c>
      <c r="F326" s="44">
        <f t="shared" si="42"/>
        <v>0.43748044208713843</v>
      </c>
      <c r="G326" s="44">
        <f t="shared" si="44"/>
        <v>1.8972386701249665E-3</v>
      </c>
      <c r="I326" s="40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44">
        <f t="shared" si="43"/>
        <v>230.54705900470387</v>
      </c>
      <c r="F327" s="44">
        <f t="shared" si="42"/>
        <v>0.44034146538056951</v>
      </c>
      <c r="G327" s="44">
        <f t="shared" si="44"/>
        <v>1.9099851773497799E-3</v>
      </c>
      <c r="I327" s="40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44">
        <f t="shared" si="43"/>
        <v>230.47333937178078</v>
      </c>
      <c r="F328" s="44">
        <f t="shared" si="42"/>
        <v>0.44315100045710698</v>
      </c>
      <c r="G328" s="44">
        <f t="shared" si="44"/>
        <v>1.922786391107268E-3</v>
      </c>
      <c r="I328" s="40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44">
        <f t="shared" si="43"/>
        <v>230.36186210553143</v>
      </c>
      <c r="F329" s="44">
        <f t="shared" si="42"/>
        <v>0.4466608052160963</v>
      </c>
      <c r="G329" s="44">
        <f t="shared" si="44"/>
        <v>1.9389529201299643E-3</v>
      </c>
      <c r="I329" s="40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44">
        <f t="shared" si="43"/>
        <v>230.23940500892098</v>
      </c>
      <c r="F330" s="44">
        <f t="shared" si="42"/>
        <v>0.44942751572296408</v>
      </c>
      <c r="G330" s="44">
        <f t="shared" si="44"/>
        <v>1.9520008562632896E-3</v>
      </c>
      <c r="I330" s="40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44">
        <f t="shared" si="43"/>
        <v>230.08418748290731</v>
      </c>
      <c r="F331" s="44">
        <f xml:space="preserve"> E331^2*SQRT(1/C331+1/B331)/((H$7-H$10*E331^2)*SQRT(11*69))</f>
        <v>0.44634950733032142</v>
      </c>
      <c r="G331" s="44">
        <f t="shared" si="44"/>
        <v>1.9399399507342512E-3</v>
      </c>
      <c r="I331" s="40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44">
        <f t="shared" si="43"/>
        <v>229.89609550411259</v>
      </c>
      <c r="F332" s="44">
        <f t="shared" ref="F332:F340" si="45" xml:space="preserve"> E332^2*SQRT(1/C332+1/B332)/((H$7-H$10*E332^2)*SQRT(11*69))</f>
        <v>0.4504043666019466</v>
      </c>
      <c r="G332" s="44">
        <f t="shared" si="44"/>
        <v>1.9591649245469214E-3</v>
      </c>
      <c r="I332" s="40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44">
        <f t="shared" si="43"/>
        <v>229.724536279614</v>
      </c>
      <c r="F333" s="44">
        <f t="shared" si="45"/>
        <v>0.4545355051771926</v>
      </c>
      <c r="G333" s="44">
        <f t="shared" si="44"/>
        <v>1.9786110466839522E-3</v>
      </c>
      <c r="I333" s="40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44">
        <f t="shared" si="43"/>
        <v>229.54934918593059</v>
      </c>
      <c r="F334" s="44">
        <f t="shared" si="45"/>
        <v>0.45866063581698591</v>
      </c>
      <c r="G334" s="44">
        <f t="shared" si="44"/>
        <v>1.9980916410504809E-3</v>
      </c>
      <c r="I334" s="40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44">
        <f t="shared" si="43"/>
        <v>229.42311637504073</v>
      </c>
      <c r="F335" s="44">
        <f t="shared" si="45"/>
        <v>0.46263271708194381</v>
      </c>
      <c r="G335" s="44">
        <f t="shared" si="44"/>
        <v>2.0165043714499655E-3</v>
      </c>
      <c r="I335" s="40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44">
        <f t="shared" si="43"/>
        <v>229.26740035186893</v>
      </c>
      <c r="F336" s="44">
        <f t="shared" si="45"/>
        <v>0.46700982911400651</v>
      </c>
      <c r="G336" s="44">
        <f t="shared" si="44"/>
        <v>2.0369656933225638E-3</v>
      </c>
      <c r="I336" s="40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44">
        <f t="shared" si="43"/>
        <v>229.06490400810858</v>
      </c>
      <c r="F337" s="44">
        <f t="shared" si="45"/>
        <v>0.4711995268282646</v>
      </c>
      <c r="G337" s="44">
        <f t="shared" si="44"/>
        <v>2.0570568366578969E-3</v>
      </c>
      <c r="I337" s="40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44">
        <f t="shared" si="43"/>
        <v>228.81251152874145</v>
      </c>
      <c r="F338" s="44">
        <f t="shared" si="45"/>
        <v>0.47537591647141864</v>
      </c>
      <c r="G338" s="44">
        <f t="shared" si="44"/>
        <v>2.0775783338740461E-3</v>
      </c>
      <c r="I338" s="40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44">
        <f t="shared" si="43"/>
        <v>228.56005108324422</v>
      </c>
      <c r="F339" s="44">
        <f t="shared" si="45"/>
        <v>0.4797246141322839</v>
      </c>
      <c r="G339" s="44">
        <f t="shared" si="44"/>
        <v>2.0988996627304859E-3</v>
      </c>
      <c r="I339" s="40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44">
        <f t="shared" si="43"/>
        <v>228.28404093724359</v>
      </c>
      <c r="F340" s="44">
        <f t="shared" si="45"/>
        <v>0.4837812029474205</v>
      </c>
      <c r="G340" s="44">
        <f t="shared" si="44"/>
        <v>2.119207286506788E-3</v>
      </c>
      <c r="I340" s="40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44">
        <f t="shared" si="43"/>
        <v>227.97459536353074</v>
      </c>
      <c r="F341" s="44">
        <f xml:space="preserve"> E341^2*SQRT(1/C341+1/B341)/((H$7-H$10*E341^2)*SQRT(11*71))</f>
        <v>0.4814122301375266</v>
      </c>
      <c r="G341" s="44">
        <f t="shared" si="44"/>
        <v>2.1116924426156408E-3</v>
      </c>
      <c r="I341" s="40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44">
        <f t="shared" si="43"/>
        <v>227.7059519444087</v>
      </c>
      <c r="F342" s="44">
        <f t="shared" ref="F342:F350" si="46" xml:space="preserve"> E342^2*SQRT(1/C342+1/B342)/((H$7-H$10*E342^2)*SQRT(11*71))</f>
        <v>0.48723846095806461</v>
      </c>
      <c r="G342" s="44">
        <f t="shared" si="44"/>
        <v>2.1397704223252681E-3</v>
      </c>
      <c r="I342" s="40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44">
        <f t="shared" si="43"/>
        <v>227.40244353899044</v>
      </c>
      <c r="F343" s="44">
        <f t="shared" si="46"/>
        <v>0.49347619787176611</v>
      </c>
      <c r="G343" s="44">
        <f t="shared" si="44"/>
        <v>2.1700567073596757E-3</v>
      </c>
      <c r="I343" s="40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44">
        <f t="shared" si="43"/>
        <v>227.08084537279194</v>
      </c>
      <c r="F344" s="44">
        <f t="shared" si="46"/>
        <v>0.49966550449653785</v>
      </c>
      <c r="G344" s="44">
        <f t="shared" si="44"/>
        <v>2.2003859624366456E-3</v>
      </c>
      <c r="I344" s="40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44">
        <f t="shared" si="43"/>
        <v>226.72452469146813</v>
      </c>
      <c r="F345" s="44">
        <f t="shared" si="46"/>
        <v>0.50643447860327284</v>
      </c>
      <c r="G345" s="44">
        <f t="shared" si="44"/>
        <v>2.2336995933388342E-3</v>
      </c>
      <c r="I345" s="40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44">
        <f t="shared" si="43"/>
        <v>226.33711306333316</v>
      </c>
      <c r="F346" s="44">
        <f t="shared" si="46"/>
        <v>0.51371671054000911</v>
      </c>
      <c r="G346" s="44">
        <f t="shared" si="44"/>
        <v>2.2696971945394655E-3</v>
      </c>
      <c r="I346" s="40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44">
        <f t="shared" si="43"/>
        <v>225.92069675709286</v>
      </c>
      <c r="F347" s="44">
        <f t="shared" si="46"/>
        <v>0.52040623550243947</v>
      </c>
      <c r="G347" s="44">
        <f t="shared" si="44"/>
        <v>2.3034907512788608E-3</v>
      </c>
      <c r="I347" s="40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44">
        <f t="shared" si="43"/>
        <v>225.52905023049112</v>
      </c>
      <c r="F348" s="44">
        <f t="shared" si="46"/>
        <v>0.52767842147803101</v>
      </c>
      <c r="G348" s="44">
        <f t="shared" si="44"/>
        <v>2.3397359273173131E-3</v>
      </c>
      <c r="I348" s="40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44">
        <f t="shared" si="43"/>
        <v>225.14777460420436</v>
      </c>
      <c r="F349" s="44">
        <f t="shared" si="46"/>
        <v>0.53434409114463965</v>
      </c>
      <c r="G349" s="44">
        <f t="shared" si="44"/>
        <v>2.3733038982241021E-3</v>
      </c>
      <c r="I349" s="40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44">
        <f t="shared" si="43"/>
        <v>224.76079768059699</v>
      </c>
      <c r="F350" s="44">
        <f t="shared" si="46"/>
        <v>0.54166509886833425</v>
      </c>
      <c r="G350" s="44">
        <f t="shared" si="44"/>
        <v>2.40996252219252E-3</v>
      </c>
      <c r="I350" s="40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44">
        <f t="shared" si="43"/>
        <v>224.37684479539681</v>
      </c>
      <c r="F351" s="44">
        <f xml:space="preserve"> E351^2*SQRT(1/C351+1/B351)/((H$7-H$10*E351^2)*SQRT(11*73))</f>
        <v>0.54048873959044885</v>
      </c>
      <c r="G351" s="44">
        <f t="shared" si="44"/>
        <v>2.4088436580134015E-3</v>
      </c>
      <c r="I351" s="40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44">
        <f t="shared" si="43"/>
        <v>224.06317473883576</v>
      </c>
      <c r="F352" s="44">
        <f t="shared" ref="F352:F360" si="47" xml:space="preserve"> E352^2*SQRT(1/C352+1/B352)/((H$7-H$10*E352^2)*SQRT(11*73))</f>
        <v>0.54740714895354825</v>
      </c>
      <c r="G352" s="44">
        <f t="shared" si="44"/>
        <v>2.4430928892781993E-3</v>
      </c>
      <c r="I352" s="40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44">
        <f t="shared" si="43"/>
        <v>223.78329023137775</v>
      </c>
      <c r="F353" s="44">
        <f t="shared" si="47"/>
        <v>0.55411896275902928</v>
      </c>
      <c r="G353" s="44">
        <f t="shared" si="44"/>
        <v>2.4761409227029656E-3</v>
      </c>
      <c r="I353" s="40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44">
        <f t="shared" si="43"/>
        <v>223.50722369949634</v>
      </c>
      <c r="F354" s="44">
        <f t="shared" si="47"/>
        <v>0.5611477782550699</v>
      </c>
      <c r="G354" s="44">
        <f t="shared" si="44"/>
        <v>2.5106471682075412E-3</v>
      </c>
      <c r="I354" s="40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44">
        <f t="shared" si="43"/>
        <v>223.25930660583839</v>
      </c>
      <c r="F355" s="44">
        <f t="shared" si="47"/>
        <v>0.56733861328667179</v>
      </c>
      <c r="G355" s="44">
        <f t="shared" si="44"/>
        <v>2.5411644509328395E-3</v>
      </c>
      <c r="I355" s="40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44">
        <f t="shared" si="43"/>
        <v>223.06179687591202</v>
      </c>
      <c r="F356" s="44">
        <f t="shared" si="47"/>
        <v>0.57334394682940415</v>
      </c>
      <c r="G356" s="44">
        <f t="shared" si="44"/>
        <v>2.570336807375187E-3</v>
      </c>
      <c r="I356" s="40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44">
        <f t="shared" si="43"/>
        <v>222.85266917092989</v>
      </c>
      <c r="F357" s="44">
        <f t="shared" si="47"/>
        <v>0.57898250093002479</v>
      </c>
      <c r="G357" s="44">
        <f t="shared" si="44"/>
        <v>2.5980505554813E-3</v>
      </c>
      <c r="I357" s="40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44">
        <f t="shared" si="43"/>
        <v>222.68552451708521</v>
      </c>
      <c r="F358" s="44">
        <f t="shared" si="47"/>
        <v>0.58294466425289548</v>
      </c>
      <c r="G358" s="44">
        <f t="shared" si="44"/>
        <v>2.6177932558349563E-3</v>
      </c>
      <c r="I358" s="40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44">
        <f t="shared" si="43"/>
        <v>222.56484862462628</v>
      </c>
      <c r="F359" s="44">
        <f t="shared" si="47"/>
        <v>0.58800297481369568</v>
      </c>
      <c r="G359" s="44">
        <f t="shared" si="44"/>
        <v>2.6419399938820104E-3</v>
      </c>
      <c r="I359" s="40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44">
        <f t="shared" si="43"/>
        <v>222.48086770554548</v>
      </c>
      <c r="F360" s="44">
        <f t="shared" si="47"/>
        <v>0.59153748173630771</v>
      </c>
      <c r="G360" s="44">
        <f t="shared" si="44"/>
        <v>2.6588240500716245E-3</v>
      </c>
      <c r="I360" s="40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44">
        <f t="shared" si="43"/>
        <v>222.45496210938035</v>
      </c>
      <c r="F361" s="44">
        <f xml:space="preserve"> E361^2*SQRT(1/C361+1/B361)/((H$7-H$10*E361^2)*SQRT(11*75))</f>
        <v>0.58607572756219983</v>
      </c>
      <c r="G361" s="44">
        <f t="shared" si="44"/>
        <v>2.6345814991262295E-3</v>
      </c>
      <c r="I361" s="40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44">
        <f t="shared" si="43"/>
        <v>222.42100228603027</v>
      </c>
      <c r="F362" s="44">
        <f t="shared" ref="F362:F370" si="48" xml:space="preserve"> E362^2*SQRT(1/C362+1/B362)/((H$7-H$10*E362^2)*SQRT(11*75))</f>
        <v>0.58981973066227222</v>
      </c>
      <c r="G362" s="44">
        <f t="shared" si="44"/>
        <v>2.6518167106529462E-3</v>
      </c>
      <c r="I362" s="40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44">
        <f t="shared" si="43"/>
        <v>222.39932161985018</v>
      </c>
      <c r="F363" s="44">
        <f t="shared" si="48"/>
        <v>0.59321030481241344</v>
      </c>
      <c r="G363" s="44">
        <f t="shared" si="44"/>
        <v>2.6673206576879531E-3</v>
      </c>
      <c r="I363" s="40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44">
        <f t="shared" si="43"/>
        <v>222.33401350470857</v>
      </c>
      <c r="F364" s="44">
        <f t="shared" si="48"/>
        <v>0.5969745476047289</v>
      </c>
      <c r="G364" s="44">
        <f t="shared" si="44"/>
        <v>2.6850347285800524E-3</v>
      </c>
      <c r="I364" s="40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44">
        <f t="shared" si="43"/>
        <v>222.27614824656791</v>
      </c>
      <c r="F365" s="44">
        <f t="shared" si="48"/>
        <v>0.6011762476572946</v>
      </c>
      <c r="G365" s="44">
        <f t="shared" si="44"/>
        <v>2.704636788066068E-3</v>
      </c>
      <c r="I365" s="40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44">
        <f t="shared" si="43"/>
        <v>222.23856428799556</v>
      </c>
      <c r="F366" s="44">
        <f t="shared" si="48"/>
        <v>0.6042095073892163</v>
      </c>
      <c r="G366" s="44">
        <f t="shared" si="44"/>
        <v>2.7187428488164209E-3</v>
      </c>
      <c r="I366" s="40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44">
        <f t="shared" si="43"/>
        <v>222.18089285537064</v>
      </c>
      <c r="F367" s="44">
        <f t="shared" si="48"/>
        <v>0.60927615392120849</v>
      </c>
      <c r="G367" s="44">
        <f t="shared" si="44"/>
        <v>2.7422527027012116E-3</v>
      </c>
      <c r="I367" s="40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44">
        <f t="shared" si="43"/>
        <v>222.08594603408898</v>
      </c>
      <c r="F368" s="44">
        <f t="shared" si="48"/>
        <v>0.61339323055480988</v>
      </c>
      <c r="G368" s="44">
        <f t="shared" si="44"/>
        <v>2.7619632917278672E-3</v>
      </c>
      <c r="I368" s="40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44">
        <f t="shared" si="43"/>
        <v>221.9660024417455</v>
      </c>
      <c r="F369" s="44">
        <f t="shared" si="48"/>
        <v>0.61775377207462501</v>
      </c>
      <c r="G369" s="44">
        <f t="shared" si="44"/>
        <v>2.7831008590459847E-3</v>
      </c>
      <c r="I369" s="40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44">
        <f t="shared" si="43"/>
        <v>221.81593411396298</v>
      </c>
      <c r="F370" s="44">
        <f t="shared" si="48"/>
        <v>0.62333407567399801</v>
      </c>
      <c r="G370" s="44">
        <f t="shared" si="44"/>
        <v>2.8101411116558737E-3</v>
      </c>
      <c r="I370" s="40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44">
        <f t="shared" si="43"/>
        <v>221.67673803345201</v>
      </c>
      <c r="F371" s="44">
        <f xml:space="preserve"> E371^2*SQRT(1/C371+1/B371)/((H$7-H$10*E371^2)*SQRT(11*77))</f>
        <v>0.61898868288084241</v>
      </c>
      <c r="G371" s="44">
        <f t="shared" si="44"/>
        <v>2.7923032807683876E-3</v>
      </c>
      <c r="I371" s="40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44">
        <f t="shared" si="43"/>
        <v>221.50595750290086</v>
      </c>
      <c r="F372" s="44">
        <f t="shared" ref="F372:F380" si="49" xml:space="preserve"> E372^2*SQRT(1/C372+1/B372)/((H$7-H$10*E372^2)*SQRT(11*77))</f>
        <v>0.62414807777867198</v>
      </c>
      <c r="G372" s="44">
        <f t="shared" si="44"/>
        <v>2.8177484922521693E-3</v>
      </c>
      <c r="I372" s="40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44">
        <f t="shared" si="43"/>
        <v>221.37455898143276</v>
      </c>
      <c r="F373" s="44">
        <f t="shared" si="49"/>
        <v>0.6295886512492076</v>
      </c>
      <c r="G373" s="44">
        <f t="shared" si="44"/>
        <v>2.8439973145333868E-3</v>
      </c>
      <c r="I373" s="40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44">
        <f t="shared" si="43"/>
        <v>221.23338238498326</v>
      </c>
      <c r="F374" s="44">
        <f t="shared" si="49"/>
        <v>0.63508998879796463</v>
      </c>
      <c r="G374" s="44">
        <f t="shared" si="44"/>
        <v>2.870678836762534E-3</v>
      </c>
      <c r="I374" s="40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44">
        <f t="shared" si="43"/>
        <v>221.13938842648349</v>
      </c>
      <c r="F375" s="44">
        <f t="shared" si="49"/>
        <v>0.64002626939898732</v>
      </c>
      <c r="G375" s="44">
        <f t="shared" si="44"/>
        <v>2.8942210338605526E-3</v>
      </c>
      <c r="I375" s="40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47">
        <f t="shared" si="43"/>
        <v>221.04751365421401</v>
      </c>
      <c r="F376" s="47">
        <f t="shared" si="49"/>
        <v>0.64437204768389289</v>
      </c>
      <c r="G376" s="47">
        <f t="shared" si="44"/>
        <v>2.9150838977175198E-3</v>
      </c>
      <c r="H376" s="48"/>
      <c r="I376" s="38"/>
      <c r="J376" s="39"/>
      <c r="K376" s="25"/>
      <c r="L376" s="25"/>
      <c r="M376" s="22"/>
      <c r="N376" s="22"/>
      <c r="P376" s="28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44">
        <f t="shared" si="43"/>
        <v>220.92428972003708</v>
      </c>
      <c r="F377" s="44">
        <f t="shared" si="49"/>
        <v>0.64940515732751847</v>
      </c>
      <c r="G377" s="44">
        <f t="shared" si="44"/>
        <v>2.9394918872454774E-3</v>
      </c>
      <c r="I377" s="40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44">
        <f t="shared" si="43"/>
        <v>220.8353956811095</v>
      </c>
      <c r="F378" s="44">
        <f t="shared" si="49"/>
        <v>0.65395207727674631</v>
      </c>
      <c r="G378" s="44">
        <f t="shared" si="44"/>
        <v>2.9612647703498832E-3</v>
      </c>
      <c r="I378" s="40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44">
        <f t="shared" si="43"/>
        <v>220.78189673919135</v>
      </c>
      <c r="F379" s="44">
        <f t="shared" si="49"/>
        <v>0.65836110909350731</v>
      </c>
      <c r="G379" s="44">
        <f t="shared" si="44"/>
        <v>2.9819524101254834E-3</v>
      </c>
      <c r="I379" s="40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44">
        <f t="shared" si="43"/>
        <v>220.70140913875127</v>
      </c>
      <c r="F380" s="44">
        <f t="shared" si="49"/>
        <v>0.66167585850892707</v>
      </c>
      <c r="G380" s="44">
        <f t="shared" si="44"/>
        <v>2.9980590567636228E-3</v>
      </c>
      <c r="I380" s="40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44">
        <f t="shared" si="43"/>
        <v>220.60999544138821</v>
      </c>
      <c r="F381" s="44">
        <f xml:space="preserve"> E381^2*SQRT(1/C381+1/B381)/((H$7-H$10*E381^2)*SQRT(11*79))</f>
        <v>0.65757171506929413</v>
      </c>
      <c r="G381" s="44">
        <f t="shared" si="44"/>
        <v>2.9806977410685733E-3</v>
      </c>
      <c r="I381" s="40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44">
        <f t="shared" si="43"/>
        <v>220.50054452785531</v>
      </c>
      <c r="F382" s="44">
        <f t="shared" ref="F382:F390" si="50" xml:space="preserve"> E382^2*SQRT(1/C382+1/B382)/((H$7-H$10*E382^2)*SQRT(11*79))</f>
        <v>0.66192710490901951</v>
      </c>
      <c r="G382" s="44">
        <f t="shared" si="44"/>
        <v>3.0019295704070237E-3</v>
      </c>
      <c r="I382" s="40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44">
        <f t="shared" si="43"/>
        <v>220.42416942398822</v>
      </c>
      <c r="F383" s="44">
        <f t="shared" si="50"/>
        <v>0.66630945227592031</v>
      </c>
      <c r="G383" s="44">
        <f t="shared" si="44"/>
        <v>3.0228511420372739E-3</v>
      </c>
      <c r="I383" s="40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44">
        <f t="shared" si="43"/>
        <v>220.360261986848</v>
      </c>
      <c r="F384" s="44">
        <f t="shared" si="50"/>
        <v>0.67095097786980296</v>
      </c>
      <c r="G384" s="44">
        <f t="shared" si="44"/>
        <v>3.044791160712307E-3</v>
      </c>
      <c r="I384" s="40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44">
        <f t="shared" si="43"/>
        <v>220.30016155747742</v>
      </c>
      <c r="F385" s="44">
        <f t="shared" si="50"/>
        <v>0.67610192129545432</v>
      </c>
      <c r="G385" s="44">
        <f t="shared" si="44"/>
        <v>3.0690032931231233E-3</v>
      </c>
      <c r="I385" s="40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44">
        <f t="shared" si="43"/>
        <v>220.20148872986712</v>
      </c>
      <c r="F386" s="44">
        <f t="shared" si="50"/>
        <v>0.68173659924128782</v>
      </c>
      <c r="G386" s="44">
        <f t="shared" si="44"/>
        <v>3.095967257867227E-3</v>
      </c>
      <c r="I386" s="40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44">
        <f t="shared" ref="E387:E450" si="51" xml:space="preserve"> (2*H$7)/(LN(D387)-H$4+SQRT((LN(D387)-H$4)^2-4*H$7*H$10))</f>
        <v>220.12530021313933</v>
      </c>
      <c r="F387" s="44">
        <f t="shared" si="50"/>
        <v>0.68729288406374833</v>
      </c>
      <c r="G387" s="44">
        <f t="shared" si="44"/>
        <v>3.1222802803597205E-3</v>
      </c>
      <c r="I387" s="40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44">
        <f t="shared" si="51"/>
        <v>220.04155440204244</v>
      </c>
      <c r="F388" s="44">
        <f t="shared" si="50"/>
        <v>0.69106370813079165</v>
      </c>
      <c r="G388" s="44">
        <f t="shared" si="44"/>
        <v>3.1406054643121407E-3</v>
      </c>
      <c r="I388" s="40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44">
        <f t="shared" si="51"/>
        <v>219.9402306896088</v>
      </c>
      <c r="F389" s="44">
        <f t="shared" si="50"/>
        <v>0.69633900209430866</v>
      </c>
      <c r="G389" s="44">
        <f t="shared" ref="G389:G452" si="52" xml:space="preserve"> F389/E389</f>
        <v>3.1660374271272763E-3</v>
      </c>
      <c r="I389" s="40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44">
        <f t="shared" si="51"/>
        <v>219.87976479867436</v>
      </c>
      <c r="F390" s="44">
        <f t="shared" si="50"/>
        <v>0.70033222137732909</v>
      </c>
      <c r="G390" s="44">
        <f t="shared" si="52"/>
        <v>3.1850689944959926E-3</v>
      </c>
      <c r="I390" s="40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44">
        <f t="shared" si="51"/>
        <v>219.84396823234681</v>
      </c>
      <c r="F391" s="44">
        <f xml:space="preserve"> E391^2*SQRT(1/C391+1/B391)/((H$7-H$10*E391^2)*SQRT(11*81))</f>
        <v>0.69490927190968799</v>
      </c>
      <c r="G391" s="44">
        <f t="shared" si="52"/>
        <v>3.1609203449933102E-3</v>
      </c>
      <c r="I391" s="40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44">
        <f t="shared" si="51"/>
        <v>219.81232043989033</v>
      </c>
      <c r="F392" s="44">
        <f t="shared" ref="F392:F400" si="53" xml:space="preserve"> E392^2*SQRT(1/C392+1/B392)/((H$7-H$10*E392^2)*SQRT(11*81))</f>
        <v>0.6984874722988702</v>
      </c>
      <c r="G392" s="44">
        <f t="shared" si="52"/>
        <v>3.1776538771850957E-3</v>
      </c>
      <c r="I392" s="40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44">
        <f t="shared" si="51"/>
        <v>219.80032342284341</v>
      </c>
      <c r="F393" s="44">
        <f t="shared" si="53"/>
        <v>0.7016484319799553</v>
      </c>
      <c r="G393" s="44">
        <f t="shared" si="52"/>
        <v>3.1922083691849307E-3</v>
      </c>
      <c r="I393" s="40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44">
        <f t="shared" si="51"/>
        <v>219.7439560308126</v>
      </c>
      <c r="F394" s="44">
        <f t="shared" si="53"/>
        <v>0.70521144389695534</v>
      </c>
      <c r="G394" s="44">
        <f t="shared" si="52"/>
        <v>3.209241594786208E-3</v>
      </c>
      <c r="I394" s="40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44">
        <f t="shared" si="51"/>
        <v>219.6439246208073</v>
      </c>
      <c r="F395" s="44">
        <f t="shared" si="53"/>
        <v>0.70946154034218167</v>
      </c>
      <c r="G395" s="44">
        <f t="shared" si="52"/>
        <v>3.23005310329887E-3</v>
      </c>
      <c r="I395" s="40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44">
        <f t="shared" si="51"/>
        <v>219.53187351096761</v>
      </c>
      <c r="F396" s="44">
        <f t="shared" si="53"/>
        <v>0.71503469497798522</v>
      </c>
      <c r="G396" s="44">
        <f t="shared" si="52"/>
        <v>3.2570882922031033E-3</v>
      </c>
      <c r="I396" s="40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44">
        <f t="shared" si="51"/>
        <v>219.38880792122291</v>
      </c>
      <c r="F397" s="44">
        <f t="shared" si="53"/>
        <v>0.72110120602855299</v>
      </c>
      <c r="G397" s="44">
        <f t="shared" si="52"/>
        <v>3.2868641425294704E-3</v>
      </c>
      <c r="I397" s="40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44">
        <f t="shared" si="51"/>
        <v>219.18468321407357</v>
      </c>
      <c r="F398" s="44">
        <f t="shared" si="53"/>
        <v>0.7283402077012856</v>
      </c>
      <c r="G398" s="44">
        <f t="shared" si="52"/>
        <v>3.3229521197424608E-3</v>
      </c>
      <c r="I398" s="40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44">
        <f t="shared" si="51"/>
        <v>218.98345420153399</v>
      </c>
      <c r="F399" s="44">
        <f t="shared" si="53"/>
        <v>0.73589200882705408</v>
      </c>
      <c r="G399" s="44">
        <f t="shared" si="52"/>
        <v>3.36049137369895E-3</v>
      </c>
      <c r="I399" s="40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44">
        <f t="shared" si="51"/>
        <v>218.74233050624497</v>
      </c>
      <c r="F400" s="44">
        <f t="shared" si="53"/>
        <v>0.74465337898200357</v>
      </c>
      <c r="G400" s="44">
        <f t="shared" si="52"/>
        <v>3.4042490873102595E-3</v>
      </c>
      <c r="I400" s="40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44">
        <f t="shared" si="51"/>
        <v>218.4259388485923</v>
      </c>
      <c r="F401" s="44">
        <f xml:space="preserve"> E401^2*SQRT(1/C401+1/B401)/((H$7-H$10*E401^2)*SQRT(11*83))</f>
        <v>0.74447747183723345</v>
      </c>
      <c r="G401" s="44">
        <f t="shared" si="52"/>
        <v>3.4083748283819334E-3</v>
      </c>
      <c r="I401" s="40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44">
        <f t="shared" si="51"/>
        <v>218.08613172466212</v>
      </c>
      <c r="F402" s="44">
        <f t="shared" ref="F402:F410" si="54" xml:space="preserve"> E402^2*SQRT(1/C402+1/B402)/((H$7-H$10*E402^2)*SQRT(11*83))</f>
        <v>0.75455934675862368</v>
      </c>
      <c r="G402" s="44">
        <f t="shared" si="52"/>
        <v>3.4599143961674241E-3</v>
      </c>
      <c r="I402" s="40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44">
        <f t="shared" si="51"/>
        <v>217.78318837969786</v>
      </c>
      <c r="F403" s="44">
        <f t="shared" si="54"/>
        <v>0.76485479406135215</v>
      </c>
      <c r="G403" s="44">
        <f t="shared" si="52"/>
        <v>3.5120010858131659E-3</v>
      </c>
      <c r="I403" s="40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44">
        <f t="shared" si="51"/>
        <v>217.43870504070921</v>
      </c>
      <c r="F404" s="44">
        <f t="shared" si="54"/>
        <v>0.77507330970978194</v>
      </c>
      <c r="G404" s="44">
        <f t="shared" si="52"/>
        <v>3.5645599966421413E-3</v>
      </c>
      <c r="I404" s="40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44">
        <f t="shared" si="51"/>
        <v>217.0985560900385</v>
      </c>
      <c r="F405" s="44">
        <f t="shared" si="54"/>
        <v>0.78606848068313206</v>
      </c>
      <c r="G405" s="44">
        <f t="shared" si="52"/>
        <v>3.6207909202174587E-3</v>
      </c>
      <c r="I405" s="40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44">
        <f t="shared" si="51"/>
        <v>216.80876523576623</v>
      </c>
      <c r="F406" s="44">
        <f t="shared" si="54"/>
        <v>0.79620990947098491</v>
      </c>
      <c r="G406" s="44">
        <f t="shared" si="52"/>
        <v>3.6724064573918657E-3</v>
      </c>
      <c r="I406" s="40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44">
        <f t="shared" si="51"/>
        <v>216.53345562700599</v>
      </c>
      <c r="F407" s="44">
        <f t="shared" si="54"/>
        <v>0.80651251243547928</v>
      </c>
      <c r="G407" s="44">
        <f t="shared" si="52"/>
        <v>3.7246554353464597E-3</v>
      </c>
      <c r="I407" s="40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44">
        <f t="shared" si="51"/>
        <v>216.31245079587825</v>
      </c>
      <c r="F408" s="44">
        <f t="shared" si="54"/>
        <v>0.81463795739137068</v>
      </c>
      <c r="G408" s="44">
        <f t="shared" si="52"/>
        <v>3.7660243522463633E-3</v>
      </c>
      <c r="I408" s="40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44">
        <f t="shared" si="51"/>
        <v>216.11809874235831</v>
      </c>
      <c r="F409" s="44">
        <f t="shared" si="54"/>
        <v>0.82375591499627654</v>
      </c>
      <c r="G409" s="44">
        <f t="shared" si="52"/>
        <v>3.811600785819904E-3</v>
      </c>
      <c r="I409" s="40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44">
        <f t="shared" si="51"/>
        <v>215.89930040492561</v>
      </c>
      <c r="F410" s="44">
        <f t="shared" si="54"/>
        <v>0.83304939764331964</v>
      </c>
      <c r="G410" s="44">
        <f t="shared" si="52"/>
        <v>3.8585090182363282E-3</v>
      </c>
      <c r="I410" s="40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44">
        <f t="shared" si="51"/>
        <v>215.74845665643608</v>
      </c>
      <c r="F411" s="44">
        <f xml:space="preserve"> E411^2*SQRT(1/C411+1/B411)/((H$7-H$10*E411^2)*SQRT(11*85))</f>
        <v>0.82971325029264298</v>
      </c>
      <c r="G411" s="44">
        <f t="shared" si="52"/>
        <v>3.8457436180593485E-3</v>
      </c>
      <c r="I411" s="40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44">
        <f t="shared" si="51"/>
        <v>215.56532587648351</v>
      </c>
      <c r="F412" s="44">
        <f t="shared" ref="F412:F420" si="55" xml:space="preserve"> E412^2*SQRT(1/C412+1/B412)/((H$7-H$10*E412^2)*SQRT(11*85))</f>
        <v>0.83765395711072965</v>
      </c>
      <c r="G412" s="44">
        <f t="shared" si="52"/>
        <v>3.8858473815528934E-3</v>
      </c>
      <c r="I412" s="40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44">
        <f t="shared" si="51"/>
        <v>215.43272822702539</v>
      </c>
      <c r="F413" s="44">
        <f t="shared" si="55"/>
        <v>0.84380502882424058</v>
      </c>
      <c r="G413" s="44">
        <f t="shared" si="52"/>
        <v>3.9167912682934111E-3</v>
      </c>
      <c r="I413" s="40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44">
        <f t="shared" si="51"/>
        <v>215.23029884517948</v>
      </c>
      <c r="F414" s="44">
        <f t="shared" si="55"/>
        <v>0.85288509234449361</v>
      </c>
      <c r="G414" s="44">
        <f t="shared" si="52"/>
        <v>3.9626627706259663E-3</v>
      </c>
      <c r="I414" s="40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44">
        <f t="shared" si="51"/>
        <v>215.09972021657185</v>
      </c>
      <c r="F415" s="44">
        <f t="shared" si="55"/>
        <v>0.86106959570046659</v>
      </c>
      <c r="G415" s="44">
        <f t="shared" si="52"/>
        <v>4.0031181576317435E-3</v>
      </c>
      <c r="I415" s="40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44">
        <f t="shared" si="51"/>
        <v>214.9860453201087</v>
      </c>
      <c r="F416" s="44">
        <f t="shared" si="55"/>
        <v>0.8670333681617084</v>
      </c>
      <c r="G416" s="44">
        <f t="shared" si="52"/>
        <v>4.032975102503597E-3</v>
      </c>
      <c r="I416" s="40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44">
        <f t="shared" si="51"/>
        <v>214.94482556057207</v>
      </c>
      <c r="F417" s="44">
        <f t="shared" si="55"/>
        <v>0.87450760644361358</v>
      </c>
      <c r="G417" s="44">
        <f t="shared" si="52"/>
        <v>4.0685213247767847E-3</v>
      </c>
      <c r="I417" s="40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44">
        <f t="shared" si="51"/>
        <v>214.89602544010975</v>
      </c>
      <c r="F418" s="44">
        <f t="shared" si="55"/>
        <v>0.88042468488123593</v>
      </c>
      <c r="G418" s="44">
        <f t="shared" si="52"/>
        <v>4.0969798444532197E-3</v>
      </c>
      <c r="I418" s="40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44">
        <f t="shared" si="51"/>
        <v>214.82686945132616</v>
      </c>
      <c r="F419" s="44">
        <f t="shared" si="55"/>
        <v>0.88783835000220279</v>
      </c>
      <c r="G419" s="44">
        <f t="shared" si="52"/>
        <v>4.1328086764461395E-3</v>
      </c>
      <c r="I419" s="40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44">
        <f t="shared" si="51"/>
        <v>214.76910363840054</v>
      </c>
      <c r="F420" s="44">
        <f t="shared" si="55"/>
        <v>0.89252073693776168</v>
      </c>
      <c r="G420" s="44">
        <f t="shared" si="52"/>
        <v>4.1557222236233227E-3</v>
      </c>
      <c r="I420" s="40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44">
        <f t="shared" si="51"/>
        <v>214.74591179037813</v>
      </c>
      <c r="F421" s="44">
        <f xml:space="preserve"> E421^2*SQRT(1/C421+1/B421)/((H$7-H$10*E421^2)*SQRT(11*87))</f>
        <v>0.88651111758841716</v>
      </c>
      <c r="G421" s="44">
        <f t="shared" si="52"/>
        <v>4.1281862373881897E-3</v>
      </c>
      <c r="I421" s="40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44">
        <f t="shared" si="51"/>
        <v>214.67054044036811</v>
      </c>
      <c r="F422" s="44">
        <f t="shared" ref="F422:F430" si="56" xml:space="preserve"> E422^2*SQRT(1/C422+1/B422)/((H$7-H$10*E422^2)*SQRT(11*87))</f>
        <v>0.89003248745812791</v>
      </c>
      <c r="G422" s="44">
        <f t="shared" si="52"/>
        <v>4.1460392545355522E-3</v>
      </c>
      <c r="I422" s="40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44">
        <f t="shared" si="51"/>
        <v>214.65689359533249</v>
      </c>
      <c r="F423" s="44">
        <f t="shared" si="56"/>
        <v>0.89479738350636118</v>
      </c>
      <c r="G423" s="44">
        <f t="shared" si="52"/>
        <v>4.1685005709307336E-3</v>
      </c>
      <c r="I423" s="40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44">
        <f t="shared" si="51"/>
        <v>214.64474276056134</v>
      </c>
      <c r="F424" s="44">
        <f t="shared" si="56"/>
        <v>0.89888146987981166</v>
      </c>
      <c r="G424" s="44">
        <f t="shared" si="52"/>
        <v>4.1877637361122056E-3</v>
      </c>
      <c r="I424" s="40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44">
        <f t="shared" si="51"/>
        <v>214.67671146541508</v>
      </c>
      <c r="F425" s="44">
        <f t="shared" si="56"/>
        <v>0.90284054873310216</v>
      </c>
      <c r="G425" s="44">
        <f t="shared" si="52"/>
        <v>4.2055821638508368E-3</v>
      </c>
      <c r="I425" s="40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44">
        <f t="shared" si="51"/>
        <v>214.64132736944396</v>
      </c>
      <c r="F426" s="44">
        <f t="shared" si="56"/>
        <v>0.90774470754398373</v>
      </c>
      <c r="G426" s="44">
        <f t="shared" si="52"/>
        <v>4.2291236206416088E-3</v>
      </c>
      <c r="I426" s="40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44">
        <f t="shared" si="51"/>
        <v>214.62539294316801</v>
      </c>
      <c r="F427" s="44">
        <f t="shared" si="56"/>
        <v>0.91269855542537781</v>
      </c>
      <c r="G427" s="44">
        <f t="shared" si="52"/>
        <v>4.2525189722870159E-3</v>
      </c>
      <c r="I427" s="40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44">
        <f t="shared" si="51"/>
        <v>214.52252020840939</v>
      </c>
      <c r="F428" s="44">
        <f t="shared" si="56"/>
        <v>0.92041463664746093</v>
      </c>
      <c r="G428" s="44">
        <f t="shared" si="52"/>
        <v>4.2905268675441383E-3</v>
      </c>
      <c r="I428" s="40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44">
        <f t="shared" si="51"/>
        <v>214.45728400875282</v>
      </c>
      <c r="F429" s="44">
        <f t="shared" si="56"/>
        <v>0.92604261157719281</v>
      </c>
      <c r="G429" s="44">
        <f t="shared" si="52"/>
        <v>4.3180748831053812E-3</v>
      </c>
      <c r="I429" s="40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44">
        <f t="shared" si="51"/>
        <v>214.34714951546255</v>
      </c>
      <c r="F430" s="44">
        <f t="shared" si="56"/>
        <v>0.93391255439191911</v>
      </c>
      <c r="G430" s="44">
        <f t="shared" si="52"/>
        <v>4.3570094424071112E-3</v>
      </c>
      <c r="I430" s="40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44">
        <f t="shared" si="51"/>
        <v>214.23486204359833</v>
      </c>
      <c r="F431" s="44">
        <f xml:space="preserve"> E431^2*SQRT(1/C431+1/B431)/((H$7-H$10*E431^2)*SQRT(11*89))</f>
        <v>0.93148276364299198</v>
      </c>
      <c r="G431" s="44">
        <f t="shared" si="52"/>
        <v>4.3479513780228197E-3</v>
      </c>
      <c r="I431" s="40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44">
        <f t="shared" si="51"/>
        <v>214.10131854106191</v>
      </c>
      <c r="F432" s="44">
        <f t="shared" ref="F432:F440" si="57" xml:space="preserve"> E432^2*SQRT(1/C432+1/B432)/((H$7-H$10*E432^2)*SQRT(11*89))</f>
        <v>0.93850224933846371</v>
      </c>
      <c r="G432" s="44">
        <f t="shared" si="52"/>
        <v>4.3834491806666329E-3</v>
      </c>
      <c r="I432" s="40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44">
        <f t="shared" si="51"/>
        <v>213.92994721595829</v>
      </c>
      <c r="F433" s="44">
        <f t="shared" si="57"/>
        <v>0.9477880428303751</v>
      </c>
      <c r="G433" s="44">
        <f t="shared" si="52"/>
        <v>4.4303663660216807E-3</v>
      </c>
      <c r="I433" s="40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44">
        <f t="shared" si="51"/>
        <v>213.70716896462076</v>
      </c>
      <c r="F434" s="44">
        <f t="shared" si="57"/>
        <v>0.9575073670263593</v>
      </c>
      <c r="G434" s="44">
        <f t="shared" si="52"/>
        <v>4.4804644208490483E-3</v>
      </c>
      <c r="I434" s="40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44">
        <f t="shared" si="51"/>
        <v>213.49547626664787</v>
      </c>
      <c r="F435" s="44">
        <f t="shared" si="57"/>
        <v>0.96922742236276138</v>
      </c>
      <c r="G435" s="44">
        <f t="shared" si="52"/>
        <v>4.5398030876880619E-3</v>
      </c>
      <c r="I435" s="40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44">
        <f t="shared" si="51"/>
        <v>213.31294495254411</v>
      </c>
      <c r="F436" s="44">
        <f t="shared" si="57"/>
        <v>0.98026285522536771</v>
      </c>
      <c r="G436" s="44">
        <f t="shared" si="52"/>
        <v>4.595421320742853E-3</v>
      </c>
      <c r="I436" s="40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44">
        <f t="shared" si="51"/>
        <v>213.16773809765692</v>
      </c>
      <c r="F437" s="44">
        <f t="shared" si="57"/>
        <v>0.98930368168535621</v>
      </c>
      <c r="G437" s="44">
        <f t="shared" si="52"/>
        <v>4.6409634521342715E-3</v>
      </c>
      <c r="I437" s="40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44">
        <f t="shared" si="51"/>
        <v>212.9520873740656</v>
      </c>
      <c r="F438" s="44">
        <f t="shared" si="57"/>
        <v>1.0017224434060299</v>
      </c>
      <c r="G438" s="44">
        <f t="shared" si="52"/>
        <v>4.7039803918260386E-3</v>
      </c>
      <c r="I438" s="40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44">
        <f t="shared" si="51"/>
        <v>212.72079041884066</v>
      </c>
      <c r="F439" s="44">
        <f t="shared" si="57"/>
        <v>1.0156394414928098</v>
      </c>
      <c r="G439" s="44">
        <f t="shared" si="52"/>
        <v>4.7745189339182459E-3</v>
      </c>
      <c r="I439" s="40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44">
        <f t="shared" si="51"/>
        <v>212.46796295659288</v>
      </c>
      <c r="F440" s="44">
        <f t="shared" si="57"/>
        <v>1.0272502097387146</v>
      </c>
      <c r="G440" s="44">
        <f t="shared" si="52"/>
        <v>4.8348475480446025E-3</v>
      </c>
      <c r="I440" s="40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44">
        <f t="shared" si="51"/>
        <v>212.20360640730544</v>
      </c>
      <c r="F441" s="44">
        <f xml:space="preserve"> E441^2*SQRT(1/C441+1/B441)/((H$7-H$10*E441^2)*SQRT(11*91))</f>
        <v>1.0277890061742705</v>
      </c>
      <c r="G441" s="44">
        <f t="shared" si="52"/>
        <v>4.8434097024794356E-3</v>
      </c>
      <c r="I441" s="40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44">
        <f t="shared" si="51"/>
        <v>211.99961740005111</v>
      </c>
      <c r="F442" s="44">
        <f t="shared" ref="F442:F450" si="58" xml:space="preserve"> E442^2*SQRT(1/C442+1/B442)/((H$7-H$10*E442^2)*SQRT(11*91))</f>
        <v>1.0395147811976144</v>
      </c>
      <c r="G442" s="44">
        <f t="shared" si="52"/>
        <v>4.903380458635506E-3</v>
      </c>
      <c r="I442" s="40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44">
        <f t="shared" si="51"/>
        <v>211.79793939235816</v>
      </c>
      <c r="F443" s="44">
        <f t="shared" si="58"/>
        <v>1.0524813831638269</v>
      </c>
      <c r="G443" s="44">
        <f t="shared" si="52"/>
        <v>4.9692711184224168E-3</v>
      </c>
      <c r="I443" s="40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44">
        <f t="shared" si="51"/>
        <v>211.56669917327528</v>
      </c>
      <c r="F444" s="44">
        <f t="shared" si="58"/>
        <v>1.0659336086519442</v>
      </c>
      <c r="G444" s="44">
        <f t="shared" si="52"/>
        <v>5.0382863315314745E-3</v>
      </c>
      <c r="I444" s="40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44">
        <f t="shared" si="51"/>
        <v>211.37326343327354</v>
      </c>
      <c r="F445" s="44">
        <f t="shared" si="58"/>
        <v>1.0764496150982152</v>
      </c>
      <c r="G445" s="44">
        <f t="shared" si="52"/>
        <v>5.0926479423828814E-3</v>
      </c>
      <c r="I445" s="40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44">
        <f t="shared" si="51"/>
        <v>211.15447862763995</v>
      </c>
      <c r="F446" s="44">
        <f t="shared" si="58"/>
        <v>1.0900030424903899</v>
      </c>
      <c r="G446" s="44">
        <f t="shared" si="52"/>
        <v>5.1621118792964564E-3</v>
      </c>
      <c r="I446" s="40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44">
        <f t="shared" si="51"/>
        <v>210.88366393665845</v>
      </c>
      <c r="F447" s="44">
        <f t="shared" si="58"/>
        <v>1.1042886873383813</v>
      </c>
      <c r="G447" s="44">
        <f t="shared" si="52"/>
        <v>5.2364828395150996E-3</v>
      </c>
      <c r="I447" s="40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44">
        <f t="shared" si="51"/>
        <v>210.54286021306771</v>
      </c>
      <c r="F448" s="44">
        <f t="shared" si="58"/>
        <v>1.1221448526826681</v>
      </c>
      <c r="G448" s="44">
        <f t="shared" si="52"/>
        <v>5.3297692049355952E-3</v>
      </c>
      <c r="I448" s="40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44">
        <f t="shared" si="51"/>
        <v>210.15157848499831</v>
      </c>
      <c r="F449" s="44">
        <f t="shared" si="58"/>
        <v>1.1453865383227917</v>
      </c>
      <c r="G449" s="44">
        <f t="shared" si="52"/>
        <v>5.4502875808974957E-3</v>
      </c>
      <c r="I449" s="40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44">
        <f t="shared" si="51"/>
        <v>209.72201102891285</v>
      </c>
      <c r="F450" s="44">
        <f t="shared" si="58"/>
        <v>1.1685645907037689</v>
      </c>
      <c r="G450" s="44">
        <f t="shared" si="52"/>
        <v>5.5719692223562909E-3</v>
      </c>
      <c r="I450" s="40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44">
        <f t="shared" ref="E451:E514" si="59" xml:space="preserve"> (2*H$7)/(LN(D451)-H$4+SQRT((LN(D451)-H$4)^2-4*H$7*H$10))</f>
        <v>209.13904389883569</v>
      </c>
      <c r="F451" s="44">
        <f xml:space="preserve"> E451^2*SQRT(1/C451+1/B451)/((H$7-H$10*E451^2)*SQRT(11*93))</f>
        <v>1.1843228484744126</v>
      </c>
      <c r="G451" s="44">
        <f t="shared" si="52"/>
        <v>5.6628491093575562E-3</v>
      </c>
      <c r="I451" s="40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44">
        <f t="shared" si="59"/>
        <v>208.62284916701645</v>
      </c>
      <c r="F452" s="44">
        <f t="shared" ref="F452:F460" si="60" xml:space="preserve"> E452^2*SQRT(1/C452+1/B452)/((H$7-H$10*E452^2)*SQRT(11*93))</f>
        <v>1.2125116170532069</v>
      </c>
      <c r="G452" s="44">
        <f t="shared" si="52"/>
        <v>5.8119789941249948E-3</v>
      </c>
      <c r="I452" s="40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44">
        <f t="shared" si="59"/>
        <v>208.08849942184509</v>
      </c>
      <c r="F453" s="44">
        <f t="shared" si="60"/>
        <v>1.2449242086558336</v>
      </c>
      <c r="G453" s="44">
        <f t="shared" ref="G453:G516" si="61" xml:space="preserve"> F453/E453</f>
        <v>5.9826670484661188E-3</v>
      </c>
      <c r="I453" s="40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44">
        <f t="shared" si="59"/>
        <v>207.63790205646885</v>
      </c>
      <c r="F454" s="44">
        <f t="shared" si="60"/>
        <v>1.2749069638890851</v>
      </c>
      <c r="G454" s="44">
        <f t="shared" si="61"/>
        <v>6.1400493419663024E-3</v>
      </c>
      <c r="I454" s="40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44">
        <f t="shared" si="59"/>
        <v>207.30501003060294</v>
      </c>
      <c r="F455" s="44">
        <f t="shared" si="60"/>
        <v>1.2997365640533076</v>
      </c>
      <c r="G455" s="44">
        <f t="shared" si="61"/>
        <v>6.2696823577077891E-3</v>
      </c>
      <c r="I455" s="40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44">
        <f t="shared" si="59"/>
        <v>207.0469781009277</v>
      </c>
      <c r="F456" s="44">
        <f t="shared" si="60"/>
        <v>1.3223889415867769</v>
      </c>
      <c r="G456" s="44">
        <f t="shared" si="61"/>
        <v>6.386902884147198E-3</v>
      </c>
      <c r="I456" s="40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44">
        <f t="shared" si="59"/>
        <v>206.7513810196759</v>
      </c>
      <c r="F457" s="44">
        <f t="shared" si="60"/>
        <v>1.3437689404826252</v>
      </c>
      <c r="G457" s="44">
        <f t="shared" si="61"/>
        <v>6.4994436015628973E-3</v>
      </c>
      <c r="I457" s="40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44">
        <f t="shared" si="59"/>
        <v>206.52907842501821</v>
      </c>
      <c r="F458" s="44">
        <f t="shared" si="60"/>
        <v>1.3620283707161307</v>
      </c>
      <c r="G458" s="44">
        <f t="shared" si="61"/>
        <v>6.5948503770166403E-3</v>
      </c>
      <c r="I458" s="40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44">
        <f t="shared" si="59"/>
        <v>206.45852687006334</v>
      </c>
      <c r="F459" s="44">
        <f t="shared" si="60"/>
        <v>1.3701467747343072</v>
      </c>
      <c r="G459" s="44">
        <f t="shared" si="61"/>
        <v>6.6364261893461169E-3</v>
      </c>
      <c r="I459" s="40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44">
        <f t="shared" si="59"/>
        <v>206.42831928273424</v>
      </c>
      <c r="F460" s="44">
        <f t="shared" si="60"/>
        <v>1.3772623761102241</v>
      </c>
      <c r="G460" s="44">
        <f t="shared" si="61"/>
        <v>6.6718674109043086E-3</v>
      </c>
      <c r="I460" s="40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44">
        <f t="shared" si="59"/>
        <v>206.44250388128896</v>
      </c>
      <c r="F461" s="44">
        <f xml:space="preserve"> E461^2*SQRT(1/C461+1/B461)/((H$7-H$10*E461^2)*SQRT(11*95))</f>
        <v>1.3661899496025902</v>
      </c>
      <c r="G461" s="44">
        <f t="shared" si="61"/>
        <v>6.6177745566784697E-3</v>
      </c>
      <c r="I461" s="40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44">
        <f t="shared" si="59"/>
        <v>206.66257288168413</v>
      </c>
      <c r="F462" s="44">
        <f t="shared" ref="F462:F470" si="62" xml:space="preserve"> E462^2*SQRT(1/C462+1/B462)/((H$7-H$10*E462^2)*SQRT(11*95))</f>
        <v>1.3620805406694392</v>
      </c>
      <c r="G462" s="44">
        <f t="shared" si="61"/>
        <v>6.5908428491754066E-3</v>
      </c>
      <c r="I462" s="40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44">
        <f t="shared" si="59"/>
        <v>206.83142684631824</v>
      </c>
      <c r="F463" s="44">
        <f t="shared" si="62"/>
        <v>1.3583354590786008</v>
      </c>
      <c r="G463" s="44">
        <f t="shared" si="61"/>
        <v>6.5673552602230198E-3</v>
      </c>
      <c r="I463" s="40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44">
        <f t="shared" si="59"/>
        <v>206.95914367430856</v>
      </c>
      <c r="F464" s="44">
        <f t="shared" si="62"/>
        <v>1.3562337412128185</v>
      </c>
      <c r="G464" s="44">
        <f t="shared" si="61"/>
        <v>6.5531472402452651E-3</v>
      </c>
      <c r="I464" s="40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44">
        <f t="shared" si="59"/>
        <v>207.00511444131109</v>
      </c>
      <c r="F465" s="44">
        <f t="shared" si="62"/>
        <v>1.3615634296002781</v>
      </c>
      <c r="G465" s="44">
        <f t="shared" si="61"/>
        <v>6.5774385974714687E-3</v>
      </c>
      <c r="I465" s="40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44">
        <f t="shared" si="59"/>
        <v>207.00009909132618</v>
      </c>
      <c r="F466" s="44">
        <f t="shared" si="62"/>
        <v>1.3695889770780629</v>
      </c>
      <c r="G466" s="44">
        <f t="shared" si="61"/>
        <v>6.6163687026730127E-3</v>
      </c>
      <c r="I466" s="40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44">
        <f t="shared" si="59"/>
        <v>206.93791109318474</v>
      </c>
      <c r="F467" s="44">
        <f t="shared" si="62"/>
        <v>1.3784146256753373</v>
      </c>
      <c r="G467" s="44">
        <f t="shared" si="61"/>
        <v>6.661005798278467E-3</v>
      </c>
      <c r="I467" s="40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44">
        <f t="shared" si="59"/>
        <v>206.93961297360508</v>
      </c>
      <c r="F468" s="44">
        <f t="shared" si="62"/>
        <v>1.3852586551065098</v>
      </c>
      <c r="G468" s="44">
        <f t="shared" si="61"/>
        <v>6.6940236100818361E-3</v>
      </c>
      <c r="I468" s="40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44">
        <f t="shared" si="59"/>
        <v>206.99072841861604</v>
      </c>
      <c r="F469" s="44">
        <f t="shared" si="62"/>
        <v>1.3895363672968328</v>
      </c>
      <c r="G469" s="44">
        <f t="shared" si="61"/>
        <v>6.7130367524802755E-3</v>
      </c>
      <c r="I469" s="40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44">
        <f t="shared" si="59"/>
        <v>207.2216724916822</v>
      </c>
      <c r="F470" s="44">
        <f t="shared" si="62"/>
        <v>1.3831278215375271</v>
      </c>
      <c r="G470" s="44">
        <f t="shared" si="61"/>
        <v>6.6746291780510813E-3</v>
      </c>
      <c r="I470" s="40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44">
        <f t="shared" si="59"/>
        <v>207.53354789647176</v>
      </c>
      <c r="F471" s="44">
        <f xml:space="preserve"> E471^2*SQRT(1/C471+1/B471)/((H$7-H$10*E471^2)*SQRT(11*97))</f>
        <v>1.3579671633011365</v>
      </c>
      <c r="G471" s="44">
        <f t="shared" si="61"/>
        <v>6.5433621554938162E-3</v>
      </c>
      <c r="I471" s="40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44">
        <f t="shared" si="59"/>
        <v>207.86446836056953</v>
      </c>
      <c r="F472" s="44">
        <f t="shared" ref="F472:F480" si="63" xml:space="preserve"> E472^2*SQRT(1/C472+1/B472)/((H$7-H$10*E472^2)*SQRT(11*97))</f>
        <v>1.3471653840991165</v>
      </c>
      <c r="G472" s="44">
        <f t="shared" si="61"/>
        <v>6.4809796244843189E-3</v>
      </c>
      <c r="I472" s="40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44">
        <f t="shared" si="59"/>
        <v>208.15862875705167</v>
      </c>
      <c r="F473" s="44">
        <f t="shared" si="63"/>
        <v>1.3384521750861629</v>
      </c>
      <c r="G473" s="44">
        <f t="shared" si="61"/>
        <v>6.4299624910015693E-3</v>
      </c>
      <c r="I473" s="40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44">
        <f t="shared" si="59"/>
        <v>208.39323179891178</v>
      </c>
      <c r="F474" s="44">
        <f t="shared" si="63"/>
        <v>1.3303834081999235</v>
      </c>
      <c r="G474" s="44">
        <f t="shared" si="61"/>
        <v>6.3840048772969352E-3</v>
      </c>
      <c r="I474" s="40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44">
        <f t="shared" si="59"/>
        <v>208.70026553642057</v>
      </c>
      <c r="F475" s="44">
        <f t="shared" si="63"/>
        <v>1.3141700976510045</v>
      </c>
      <c r="G475" s="44">
        <f t="shared" si="61"/>
        <v>6.2969258533198506E-3</v>
      </c>
      <c r="I475" s="40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44">
        <f t="shared" si="59"/>
        <v>209.0039504147334</v>
      </c>
      <c r="F476" s="44">
        <f t="shared" si="63"/>
        <v>1.3058435795943222</v>
      </c>
      <c r="G476" s="44">
        <f t="shared" si="61"/>
        <v>6.2479373093335981E-3</v>
      </c>
      <c r="I476" s="40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44">
        <f t="shared" si="59"/>
        <v>209.20407314762102</v>
      </c>
      <c r="F477" s="44">
        <f t="shared" si="63"/>
        <v>1.3022175612454605</v>
      </c>
      <c r="G477" s="44">
        <f t="shared" si="61"/>
        <v>6.2246281425246183E-3</v>
      </c>
      <c r="I477" s="40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44">
        <f t="shared" si="59"/>
        <v>209.47874728635801</v>
      </c>
      <c r="F478" s="44">
        <f t="shared" si="63"/>
        <v>1.2954885125407989</v>
      </c>
      <c r="G478" s="44">
        <f t="shared" si="61"/>
        <v>6.1843434206232985E-3</v>
      </c>
      <c r="I478" s="40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44">
        <f t="shared" si="59"/>
        <v>209.72364580020425</v>
      </c>
      <c r="F479" s="44">
        <f t="shared" si="63"/>
        <v>1.2932699318338734</v>
      </c>
      <c r="G479" s="44">
        <f t="shared" si="61"/>
        <v>6.166543247421526E-3</v>
      </c>
      <c r="I479" s="40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44">
        <f t="shared" si="59"/>
        <v>209.84380854835982</v>
      </c>
      <c r="F480" s="44">
        <f t="shared" si="63"/>
        <v>1.2924794758324289</v>
      </c>
      <c r="G480" s="44">
        <f t="shared" si="61"/>
        <v>6.159245225167408E-3</v>
      </c>
      <c r="I480" s="40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44">
        <f t="shared" si="59"/>
        <v>209.7613873855247</v>
      </c>
      <c r="F481" s="44">
        <f xml:space="preserve"> E481^2*SQRT(1/C481+1/B481)/((H$7-H$10*E481^2)*SQRT(11*99))</f>
        <v>1.2877343535021684</v>
      </c>
      <c r="G481" s="44">
        <f t="shared" si="61"/>
        <v>6.1390438419222284E-3</v>
      </c>
      <c r="I481" s="40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44">
        <f t="shared" si="59"/>
        <v>209.78439371216174</v>
      </c>
      <c r="F482" s="44">
        <f t="shared" ref="F482:F490" si="64" xml:space="preserve"> E482^2*SQRT(1/C482+1/B482)/((H$7-H$10*E482^2)*SQRT(11*99))</f>
        <v>1.2972629343516402</v>
      </c>
      <c r="G482" s="44">
        <f t="shared" si="61"/>
        <v>6.1837914222140468E-3</v>
      </c>
      <c r="I482" s="40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44">
        <f t="shared" si="59"/>
        <v>209.87797748881582</v>
      </c>
      <c r="F483" s="44">
        <f t="shared" si="64"/>
        <v>1.2979712572613198</v>
      </c>
      <c r="G483" s="44">
        <f t="shared" si="61"/>
        <v>6.1844090208582623E-3</v>
      </c>
      <c r="I483" s="40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44">
        <f t="shared" si="59"/>
        <v>209.94780330300574</v>
      </c>
      <c r="F484" s="44">
        <f t="shared" si="64"/>
        <v>1.3015725134302849</v>
      </c>
      <c r="G484" s="44">
        <f t="shared" si="61"/>
        <v>6.1995052720403999E-3</v>
      </c>
      <c r="I484" s="40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47">
        <f t="shared" si="59"/>
        <v>210.09734962282491</v>
      </c>
      <c r="F485" s="47">
        <f t="shared" si="64"/>
        <v>1.3030556236571382</v>
      </c>
      <c r="G485" s="47">
        <f t="shared" si="61"/>
        <v>6.202151650158535E-3</v>
      </c>
      <c r="H485" s="48"/>
      <c r="I485" s="38"/>
      <c r="J485" s="39"/>
      <c r="K485" s="25"/>
      <c r="L485" s="25"/>
      <c r="M485" s="22"/>
      <c r="N485" s="22"/>
      <c r="P485" s="28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44">
        <f t="shared" si="59"/>
        <v>210.16087056434046</v>
      </c>
      <c r="F486" s="44">
        <f t="shared" si="64"/>
        <v>1.3051824773013041</v>
      </c>
      <c r="G486" s="44">
        <f t="shared" si="61"/>
        <v>6.210397177155413E-3</v>
      </c>
      <c r="I486" s="40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44">
        <f t="shared" si="59"/>
        <v>210.20335948165339</v>
      </c>
      <c r="F487" s="44">
        <f t="shared" si="64"/>
        <v>1.3050758422934872</v>
      </c>
      <c r="G487" s="44">
        <f t="shared" si="61"/>
        <v>6.2086345599409627E-3</v>
      </c>
      <c r="I487" s="40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44">
        <f t="shared" si="59"/>
        <v>210.41361688090041</v>
      </c>
      <c r="F488" s="44">
        <f t="shared" si="64"/>
        <v>1.2996047694544515</v>
      </c>
      <c r="G488" s="44">
        <f t="shared" si="61"/>
        <v>6.1764290197533255E-3</v>
      </c>
      <c r="I488" s="40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44">
        <f t="shared" si="59"/>
        <v>210.64031040157681</v>
      </c>
      <c r="F489" s="44">
        <f t="shared" si="64"/>
        <v>1.2954264357864989</v>
      </c>
      <c r="G489" s="44">
        <f t="shared" si="61"/>
        <v>6.1499455318729038E-3</v>
      </c>
      <c r="I489" s="40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44">
        <f t="shared" si="59"/>
        <v>210.91808074247913</v>
      </c>
      <c r="F490" s="44">
        <f t="shared" si="64"/>
        <v>1.2892800659631074</v>
      </c>
      <c r="G490" s="44">
        <f t="shared" si="61"/>
        <v>6.1127052807637512E-3</v>
      </c>
      <c r="I490" s="40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44">
        <f t="shared" si="59"/>
        <v>211.23640076850089</v>
      </c>
      <c r="F491" s="44">
        <f xml:space="preserve"> E491^2*SQRT(1/C491+1/B491)/((H$7-H$10*E491^2)*SQRT(11*101))</f>
        <v>1.2692981445694671</v>
      </c>
      <c r="G491" s="44">
        <f t="shared" si="61"/>
        <v>6.0088987501757422E-3</v>
      </c>
      <c r="I491" s="40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44">
        <f t="shared" si="59"/>
        <v>211.54635378464502</v>
      </c>
      <c r="F492" s="44">
        <f t="shared" ref="F492:F500" si="65" xml:space="preserve"> E492^2*SQRT(1/C492+1/B492)/((H$7-H$10*E492^2)*SQRT(11*101))</f>
        <v>1.2630967316391708</v>
      </c>
      <c r="G492" s="44">
        <f t="shared" si="61"/>
        <v>5.9707799687486367E-3</v>
      </c>
      <c r="I492" s="40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44">
        <f t="shared" si="59"/>
        <v>211.77784147677767</v>
      </c>
      <c r="F493" s="44">
        <f t="shared" si="65"/>
        <v>1.2581371278791782</v>
      </c>
      <c r="G493" s="44">
        <f t="shared" si="61"/>
        <v>5.9408345986807984E-3</v>
      </c>
      <c r="I493" s="40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44">
        <f t="shared" si="59"/>
        <v>212.04049961532516</v>
      </c>
      <c r="F494" s="44">
        <f t="shared" si="65"/>
        <v>1.2513062314369208</v>
      </c>
      <c r="G494" s="44">
        <f t="shared" si="61"/>
        <v>5.9012605313937061E-3</v>
      </c>
      <c r="I494" s="40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44">
        <f t="shared" si="59"/>
        <v>212.31135420970935</v>
      </c>
      <c r="F495" s="44">
        <f t="shared" si="65"/>
        <v>1.2462727303268279</v>
      </c>
      <c r="G495" s="44">
        <f t="shared" si="61"/>
        <v>5.8700239323791845E-3</v>
      </c>
      <c r="I495" s="40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44">
        <f t="shared" si="59"/>
        <v>212.6458876143551</v>
      </c>
      <c r="F496" s="44">
        <f t="shared" si="65"/>
        <v>1.2397662485640282</v>
      </c>
      <c r="G496" s="44">
        <f t="shared" si="61"/>
        <v>5.8301915098043734E-3</v>
      </c>
      <c r="I496" s="40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44">
        <f t="shared" si="59"/>
        <v>213.1056885859299</v>
      </c>
      <c r="F497" s="44">
        <f t="shared" si="65"/>
        <v>1.2276348975843734</v>
      </c>
      <c r="G497" s="44">
        <f t="shared" si="61"/>
        <v>5.7606857223304869E-3</v>
      </c>
      <c r="I497" s="40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44">
        <f t="shared" si="59"/>
        <v>213.61405268634024</v>
      </c>
      <c r="F498" s="44">
        <f t="shared" si="65"/>
        <v>1.2146327977813258</v>
      </c>
      <c r="G498" s="44">
        <f t="shared" si="61"/>
        <v>5.6861090481010136E-3</v>
      </c>
      <c r="I498" s="40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44">
        <f t="shared" si="59"/>
        <v>214.08962488485716</v>
      </c>
      <c r="F499" s="44">
        <f t="shared" si="65"/>
        <v>1.2014613935238858</v>
      </c>
      <c r="G499" s="44">
        <f t="shared" si="61"/>
        <v>5.6119552461734766E-3</v>
      </c>
      <c r="I499" s="40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44">
        <f t="shared" si="59"/>
        <v>214.47491109156465</v>
      </c>
      <c r="F500" s="44">
        <f t="shared" si="65"/>
        <v>1.1943447750182481</v>
      </c>
      <c r="G500" s="44">
        <f t="shared" si="61"/>
        <v>5.5686922490824709E-3</v>
      </c>
      <c r="I500" s="40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44">
        <f t="shared" si="59"/>
        <v>214.82726750093363</v>
      </c>
      <c r="F501" s="44">
        <f xml:space="preserve"> E501^2*SQRT(1/C501+1/B501)/((H$7-H$10*E501^2)*SQRT(11*103))</f>
        <v>1.1741427657210084</v>
      </c>
      <c r="G501" s="44">
        <f t="shared" si="61"/>
        <v>5.4655201799087526E-3</v>
      </c>
      <c r="I501" s="40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44">
        <f t="shared" si="59"/>
        <v>215.11959731963728</v>
      </c>
      <c r="F502" s="44">
        <f t="shared" ref="F502:F510" si="66" xml:space="preserve"> E502^2*SQRT(1/C502+1/B502)/((H$7-H$10*E502^2)*SQRT(11*103))</f>
        <v>1.1673810499825994</v>
      </c>
      <c r="G502" s="44">
        <f t="shared" si="61"/>
        <v>5.4266606321693523E-3</v>
      </c>
      <c r="I502" s="40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44">
        <f t="shared" si="59"/>
        <v>215.43365416310786</v>
      </c>
      <c r="F503" s="44">
        <f t="shared" si="66"/>
        <v>1.1613047240709606</v>
      </c>
      <c r="G503" s="44">
        <f t="shared" si="61"/>
        <v>5.3905446137571455E-3</v>
      </c>
      <c r="I503" s="40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44">
        <f t="shared" si="59"/>
        <v>215.78384983940555</v>
      </c>
      <c r="F504" s="44">
        <f t="shared" si="66"/>
        <v>1.1548327574552482</v>
      </c>
      <c r="G504" s="44">
        <f t="shared" si="61"/>
        <v>5.3518034751660892E-3</v>
      </c>
      <c r="I504" s="40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44">
        <f t="shared" si="59"/>
        <v>215.98613060455881</v>
      </c>
      <c r="F505" s="44">
        <f t="shared" si="66"/>
        <v>1.1550702181981911</v>
      </c>
      <c r="G505" s="44">
        <f t="shared" si="61"/>
        <v>5.3478906954121394E-3</v>
      </c>
      <c r="I505" s="40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44">
        <f t="shared" si="59"/>
        <v>216.17802930546446</v>
      </c>
      <c r="F506" s="44">
        <f t="shared" si="66"/>
        <v>1.1535879446264448</v>
      </c>
      <c r="G506" s="44">
        <f t="shared" si="61"/>
        <v>5.336286709304759E-3</v>
      </c>
      <c r="I506" s="40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44">
        <f t="shared" si="59"/>
        <v>216.28692273119941</v>
      </c>
      <c r="F507" s="44">
        <f t="shared" si="66"/>
        <v>1.1578043685485637</v>
      </c>
      <c r="G507" s="44">
        <f t="shared" si="61"/>
        <v>5.3530946482024657E-3</v>
      </c>
      <c r="I507" s="40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44">
        <f t="shared" si="59"/>
        <v>216.27807753235101</v>
      </c>
      <c r="F508" s="44">
        <f t="shared" si="66"/>
        <v>1.1621862141399717</v>
      </c>
      <c r="G508" s="44">
        <f t="shared" si="61"/>
        <v>5.3735738147854175E-3</v>
      </c>
      <c r="I508" s="40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44">
        <f t="shared" si="59"/>
        <v>216.31583494579729</v>
      </c>
      <c r="F509" s="44">
        <f t="shared" si="66"/>
        <v>1.1638678944221172</v>
      </c>
      <c r="G509" s="44">
        <f t="shared" si="61"/>
        <v>5.3804100597339534E-3</v>
      </c>
      <c r="I509" s="40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44">
        <f t="shared" si="59"/>
        <v>216.30699927449055</v>
      </c>
      <c r="F510" s="44">
        <f t="shared" si="66"/>
        <v>1.170968299696534</v>
      </c>
      <c r="G510" s="44">
        <f t="shared" si="61"/>
        <v>5.4134554296626884E-3</v>
      </c>
      <c r="I510" s="40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44">
        <f t="shared" si="59"/>
        <v>216.32712633666605</v>
      </c>
      <c r="F511" s="44">
        <f xml:space="preserve"> E511^2*SQRT(1/C511+1/B511)/((H$7-H$10*E511^2)*SQRT(11*105))</f>
        <v>1.1627688553189259</v>
      </c>
      <c r="G511" s="44">
        <f t="shared" si="61"/>
        <v>5.3750487745551131E-3</v>
      </c>
      <c r="I511" s="40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44">
        <f t="shared" si="59"/>
        <v>216.36160762314941</v>
      </c>
      <c r="F512" s="44">
        <f t="shared" ref="F512:F520" si="67" xml:space="preserve"> E512^2*SQRT(1/C512+1/B512)/((H$7-H$10*E512^2)*SQRT(11*105))</f>
        <v>1.1675120880873662</v>
      </c>
      <c r="G512" s="44">
        <f t="shared" si="61"/>
        <v>5.3961148695146283E-3</v>
      </c>
      <c r="I512" s="40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44">
        <f t="shared" si="59"/>
        <v>216.43400573672119</v>
      </c>
      <c r="F513" s="44">
        <f t="shared" si="67"/>
        <v>1.171193377622415</v>
      </c>
      <c r="G513" s="44">
        <f t="shared" si="61"/>
        <v>5.4113186771911461E-3</v>
      </c>
      <c r="I513" s="40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44">
        <f t="shared" si="59"/>
        <v>216.46268597902011</v>
      </c>
      <c r="F514" s="44">
        <f t="shared" si="67"/>
        <v>1.1720762637307156</v>
      </c>
      <c r="G514" s="44">
        <f t="shared" si="61"/>
        <v>5.4146804029047068E-3</v>
      </c>
      <c r="I514" s="40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44">
        <f t="shared" ref="E515:E578" si="68" xml:space="preserve"> (2*H$7)/(LN(D515)-H$4+SQRT((LN(D515)-H$4)^2-4*H$7*H$10))</f>
        <v>216.39967723058032</v>
      </c>
      <c r="F515" s="44">
        <f t="shared" si="67"/>
        <v>1.1808316479442951</v>
      </c>
      <c r="G515" s="44">
        <f t="shared" si="61"/>
        <v>5.4567163087128065E-3</v>
      </c>
      <c r="I515" s="40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44">
        <f t="shared" si="68"/>
        <v>216.47469960020103</v>
      </c>
      <c r="F516" s="44">
        <f t="shared" si="67"/>
        <v>1.1828841264053638</v>
      </c>
      <c r="G516" s="44">
        <f t="shared" si="61"/>
        <v>5.464306584510744E-3</v>
      </c>
      <c r="I516" s="40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44">
        <f t="shared" si="68"/>
        <v>216.61068563175394</v>
      </c>
      <c r="F517" s="44">
        <f t="shared" si="67"/>
        <v>1.182899940890314</v>
      </c>
      <c r="G517" s="44">
        <f t="shared" ref="G517:G580" si="69" xml:space="preserve"> F517/E517</f>
        <v>5.4609491560415769E-3</v>
      </c>
      <c r="I517" s="40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44">
        <f t="shared" si="68"/>
        <v>216.70988882353367</v>
      </c>
      <c r="F518" s="44">
        <f t="shared" si="67"/>
        <v>1.1873332786527369</v>
      </c>
      <c r="G518" s="44">
        <f t="shared" si="69"/>
        <v>5.4789067776209299E-3</v>
      </c>
      <c r="I518" s="40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44">
        <f t="shared" si="68"/>
        <v>216.89615850974965</v>
      </c>
      <c r="F519" s="44">
        <f t="shared" si="67"/>
        <v>1.1867988297370113</v>
      </c>
      <c r="G519" s="44">
        <f t="shared" si="69"/>
        <v>5.4717374336699645E-3</v>
      </c>
      <c r="I519" s="40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44">
        <f t="shared" si="68"/>
        <v>216.98475704338301</v>
      </c>
      <c r="F520" s="44">
        <f t="shared" si="67"/>
        <v>1.1907930849065682</v>
      </c>
      <c r="G520" s="44">
        <f t="shared" si="69"/>
        <v>5.4879112299509869E-3</v>
      </c>
      <c r="I520" s="40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44">
        <f t="shared" si="68"/>
        <v>217.09489092313669</v>
      </c>
      <c r="F521" s="44">
        <f xml:space="preserve"> E521^2*SQRT(1/C521+1/B521)/((H$7-H$10*E521^2)*SQRT(11*107))</f>
        <v>1.1779515744159759</v>
      </c>
      <c r="G521" s="44">
        <f t="shared" si="69"/>
        <v>5.4259755695173608E-3</v>
      </c>
      <c r="I521" s="40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44">
        <f t="shared" si="68"/>
        <v>217.21503049616919</v>
      </c>
      <c r="F522" s="44">
        <f t="shared" ref="F522:F530" si="70" xml:space="preserve"> E522^2*SQRT(1/C522+1/B522)/((H$7-H$10*E522^2)*SQRT(11*107))</f>
        <v>1.1780918103779803</v>
      </c>
      <c r="G522" s="44">
        <f t="shared" si="69"/>
        <v>5.4236201228199865E-3</v>
      </c>
      <c r="I522" s="40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44">
        <f t="shared" si="68"/>
        <v>217.35691586103175</v>
      </c>
      <c r="F523" s="44">
        <f t="shared" si="70"/>
        <v>1.1801234648727346</v>
      </c>
      <c r="G523" s="44">
        <f t="shared" si="69"/>
        <v>5.429426803365449E-3</v>
      </c>
      <c r="I523" s="40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44">
        <f t="shared" si="68"/>
        <v>217.54412271278497</v>
      </c>
      <c r="F524" s="44">
        <f t="shared" si="70"/>
        <v>1.1774706575109661</v>
      </c>
      <c r="G524" s="44">
        <f t="shared" si="69"/>
        <v>5.4125601869995576E-3</v>
      </c>
      <c r="I524" s="40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44">
        <f t="shared" si="68"/>
        <v>217.70736813241112</v>
      </c>
      <c r="F525" s="44">
        <f t="shared" si="70"/>
        <v>1.1775501122934486</v>
      </c>
      <c r="G525" s="44">
        <f t="shared" si="69"/>
        <v>5.4088666010479467E-3</v>
      </c>
      <c r="I525" s="40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44">
        <f t="shared" si="68"/>
        <v>217.89853085468889</v>
      </c>
      <c r="F526" s="44">
        <f t="shared" si="70"/>
        <v>1.1772833859356842</v>
      </c>
      <c r="G526" s="44">
        <f t="shared" si="69"/>
        <v>5.4028973087514075E-3</v>
      </c>
      <c r="I526" s="40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44">
        <f t="shared" si="68"/>
        <v>218.00536853222795</v>
      </c>
      <c r="F527" s="44">
        <f t="shared" si="70"/>
        <v>1.1792169156264334</v>
      </c>
      <c r="G527" s="44">
        <f t="shared" si="69"/>
        <v>5.409118699992512E-3</v>
      </c>
      <c r="I527" s="40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44">
        <f t="shared" si="68"/>
        <v>218.03880525482205</v>
      </c>
      <c r="F528" s="44">
        <f t="shared" si="70"/>
        <v>1.1810658947109436</v>
      </c>
      <c r="G528" s="44">
        <f t="shared" si="69"/>
        <v>5.4167692458717675E-3</v>
      </c>
      <c r="I528" s="40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44">
        <f t="shared" si="68"/>
        <v>218.21467232162334</v>
      </c>
      <c r="F529" s="44">
        <f t="shared" si="70"/>
        <v>1.1801466456228957</v>
      </c>
      <c r="G529" s="44">
        <f t="shared" si="69"/>
        <v>5.4081910857189993E-3</v>
      </c>
      <c r="I529" s="40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44">
        <f t="shared" si="68"/>
        <v>218.36163289803488</v>
      </c>
      <c r="F530" s="44">
        <f t="shared" si="70"/>
        <v>1.1826032131328805</v>
      </c>
      <c r="G530" s="44">
        <f t="shared" si="69"/>
        <v>5.4158012899871624E-3</v>
      </c>
      <c r="I530" s="40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44">
        <f t="shared" si="68"/>
        <v>218.50337497012163</v>
      </c>
      <c r="F531" s="44">
        <f xml:space="preserve"> E531^2*SQRT(1/C531+1/B531)/((H$7-H$10*E531^2)*SQRT(11*109))</f>
        <v>1.1720194685927348</v>
      </c>
      <c r="G531" s="44">
        <f t="shared" si="69"/>
        <v>5.3638506441971339E-3</v>
      </c>
      <c r="I531" s="40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44">
        <f t="shared" si="68"/>
        <v>218.70070772899405</v>
      </c>
      <c r="F532" s="44">
        <f t="shared" ref="F532:F540" si="71" xml:space="preserve"> E532^2*SQRT(1/C532+1/B532)/((H$7-H$10*E532^2)*SQRT(11*109))</f>
        <v>1.1715274230977379</v>
      </c>
      <c r="G532" s="44">
        <f t="shared" si="69"/>
        <v>5.3567610057734796E-3</v>
      </c>
      <c r="I532" s="40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44">
        <f t="shared" si="68"/>
        <v>218.83337137113503</v>
      </c>
      <c r="F533" s="44">
        <f t="shared" si="71"/>
        <v>1.1732070919093547</v>
      </c>
      <c r="G533" s="44">
        <f t="shared" si="69"/>
        <v>5.3611891301515871E-3</v>
      </c>
      <c r="I533" s="40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44">
        <f t="shared" si="68"/>
        <v>218.90642064299271</v>
      </c>
      <c r="F534" s="44">
        <f t="shared" si="71"/>
        <v>1.1731813766163846</v>
      </c>
      <c r="G534" s="44">
        <f t="shared" si="69"/>
        <v>5.3592826248330446E-3</v>
      </c>
      <c r="I534" s="40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44">
        <f t="shared" si="68"/>
        <v>219.01399360565085</v>
      </c>
      <c r="F535" s="44">
        <f t="shared" si="71"/>
        <v>1.1734107866120331</v>
      </c>
      <c r="G535" s="44">
        <f t="shared" si="69"/>
        <v>5.357697776722143E-3</v>
      </c>
      <c r="I535" s="40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44">
        <f t="shared" si="68"/>
        <v>219.17620177192782</v>
      </c>
      <c r="F536" s="44">
        <f t="shared" si="71"/>
        <v>1.1747428040862329</v>
      </c>
      <c r="G536" s="44">
        <f t="shared" si="69"/>
        <v>5.3598100276810914E-3</v>
      </c>
      <c r="I536" s="40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44">
        <f t="shared" si="68"/>
        <v>219.27310236375479</v>
      </c>
      <c r="F537" s="44">
        <f t="shared" si="71"/>
        <v>1.1747204367333026</v>
      </c>
      <c r="G537" s="44">
        <f t="shared" si="69"/>
        <v>5.3573394277267291E-3</v>
      </c>
      <c r="I537" s="40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44">
        <f t="shared" si="68"/>
        <v>219.34352730297391</v>
      </c>
      <c r="F538" s="44">
        <f t="shared" si="71"/>
        <v>1.1789094336682771</v>
      </c>
      <c r="G538" s="44">
        <f t="shared" si="69"/>
        <v>5.3747172217207852E-3</v>
      </c>
      <c r="I538" s="40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44">
        <f t="shared" si="68"/>
        <v>219.42349828546014</v>
      </c>
      <c r="F539" s="44">
        <f t="shared" si="71"/>
        <v>1.1819851075008654</v>
      </c>
      <c r="G539" s="44">
        <f t="shared" si="69"/>
        <v>5.3867754216695412E-3</v>
      </c>
      <c r="I539" s="40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44">
        <f t="shared" si="68"/>
        <v>219.45539001217659</v>
      </c>
      <c r="F540" s="44">
        <f t="shared" si="71"/>
        <v>1.1837871104604392</v>
      </c>
      <c r="G540" s="44">
        <f t="shared" si="69"/>
        <v>5.3942038534335211E-3</v>
      </c>
      <c r="I540" s="40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44">
        <f t="shared" si="68"/>
        <v>219.44658763578269</v>
      </c>
      <c r="F541" s="44">
        <f xml:space="preserve"> E541^2*SQRT(1/C541+1/B541)/((H$7-H$10*E541^2)*SQRT(11*111))</f>
        <v>1.1763742950241105</v>
      </c>
      <c r="G541" s="44">
        <f t="shared" si="69"/>
        <v>5.3606406355998963E-3</v>
      </c>
      <c r="I541" s="40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44">
        <f t="shared" si="68"/>
        <v>219.42930453920928</v>
      </c>
      <c r="F542" s="44">
        <f t="shared" ref="F542:F550" si="72" xml:space="preserve"> E542^2*SQRT(1/C542+1/B542)/((H$7-H$10*E542^2)*SQRT(11*111))</f>
        <v>1.1847176904262688</v>
      </c>
      <c r="G542" s="44">
        <f t="shared" si="69"/>
        <v>5.3990860195912193E-3</v>
      </c>
      <c r="I542" s="40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44">
        <f t="shared" si="68"/>
        <v>219.46143407070406</v>
      </c>
      <c r="F543" s="44">
        <f t="shared" si="72"/>
        <v>1.1898098030502748</v>
      </c>
      <c r="G543" s="44">
        <f t="shared" si="69"/>
        <v>5.4214983515825967E-3</v>
      </c>
      <c r="I543" s="40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44">
        <f t="shared" si="68"/>
        <v>219.50575969884267</v>
      </c>
      <c r="F544" s="44">
        <f t="shared" si="72"/>
        <v>1.1936774739326832</v>
      </c>
      <c r="G544" s="44">
        <f t="shared" si="69"/>
        <v>5.4380234740554591E-3</v>
      </c>
      <c r="I544" s="40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44">
        <f t="shared" si="68"/>
        <v>219.61985604623951</v>
      </c>
      <c r="F545" s="44">
        <f t="shared" si="72"/>
        <v>1.1943785549240036</v>
      </c>
      <c r="G545" s="44">
        <f t="shared" si="69"/>
        <v>5.4383905737217814E-3</v>
      </c>
      <c r="I545" s="40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44">
        <f t="shared" si="68"/>
        <v>219.74089193288694</v>
      </c>
      <c r="F546" s="44">
        <f t="shared" si="72"/>
        <v>1.1962574472262191</v>
      </c>
      <c r="G546" s="44">
        <f t="shared" si="69"/>
        <v>5.4439455337770221E-3</v>
      </c>
      <c r="I546" s="40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44">
        <f t="shared" si="68"/>
        <v>219.8621200538478</v>
      </c>
      <c r="F547" s="44">
        <f t="shared" si="72"/>
        <v>1.1992445583475704</v>
      </c>
      <c r="G547" s="44">
        <f t="shared" si="69"/>
        <v>5.4545301303101047E-3</v>
      </c>
      <c r="I547" s="40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44">
        <f t="shared" si="68"/>
        <v>220.11145935893595</v>
      </c>
      <c r="F548" s="44">
        <f t="shared" si="72"/>
        <v>1.1929530613695676</v>
      </c>
      <c r="G548" s="44">
        <f t="shared" si="69"/>
        <v>5.4197680795174683E-3</v>
      </c>
      <c r="I548" s="40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44">
        <f t="shared" si="68"/>
        <v>220.38219087496208</v>
      </c>
      <c r="F549" s="44">
        <f t="shared" si="72"/>
        <v>1.1920978124262305</v>
      </c>
      <c r="G549" s="44">
        <f t="shared" si="69"/>
        <v>5.4092293378759865E-3</v>
      </c>
      <c r="I549" s="40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44">
        <f t="shared" si="68"/>
        <v>220.59149390444298</v>
      </c>
      <c r="F550" s="44">
        <f t="shared" si="72"/>
        <v>1.1887354350485282</v>
      </c>
      <c r="G550" s="44">
        <f t="shared" si="69"/>
        <v>5.388854366086623E-3</v>
      </c>
      <c r="I550" s="40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44">
        <f t="shared" si="68"/>
        <v>220.80858839616815</v>
      </c>
      <c r="F551" s="44">
        <f xml:space="preserve"> E551^2*SQRT(1/C551+1/B551)/((H$7-H$10*E551^2)*SQRT(11*113))</f>
        <v>1.1747987308126548</v>
      </c>
      <c r="G551" s="44">
        <f t="shared" si="69"/>
        <v>5.3204394781278443E-3</v>
      </c>
      <c r="I551" s="40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44">
        <f t="shared" si="68"/>
        <v>221.07196898807453</v>
      </c>
      <c r="F552" s="44">
        <f t="shared" ref="F552:F560" si="73" xml:space="preserve"> E552^2*SQRT(1/C552+1/B552)/((H$7-H$10*E552^2)*SQRT(11*113))</f>
        <v>1.1722719860232451</v>
      </c>
      <c r="G552" s="44">
        <f t="shared" si="69"/>
        <v>5.3026713037801817E-3</v>
      </c>
      <c r="I552" s="40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44">
        <f t="shared" si="68"/>
        <v>221.3953181128085</v>
      </c>
      <c r="F553" s="44">
        <f t="shared" si="73"/>
        <v>1.1673972051251176</v>
      </c>
      <c r="G553" s="44">
        <f t="shared" si="69"/>
        <v>5.2729082759116379E-3</v>
      </c>
      <c r="I553" s="40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44">
        <f t="shared" si="68"/>
        <v>221.6586628416533</v>
      </c>
      <c r="F554" s="44">
        <f t="shared" si="73"/>
        <v>1.1656886037976586</v>
      </c>
      <c r="G554" s="44">
        <f t="shared" si="69"/>
        <v>5.2589354679559433E-3</v>
      </c>
      <c r="I554" s="40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44">
        <f t="shared" si="68"/>
        <v>221.94012665306079</v>
      </c>
      <c r="F555" s="44">
        <f t="shared" si="73"/>
        <v>1.1653496418526932</v>
      </c>
      <c r="G555" s="44">
        <f t="shared" si="69"/>
        <v>5.25073883405672E-3</v>
      </c>
      <c r="I555" s="40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44">
        <f t="shared" si="68"/>
        <v>222.10535235153279</v>
      </c>
      <c r="F556" s="44">
        <f t="shared" si="73"/>
        <v>1.1637753498201928</v>
      </c>
      <c r="G556" s="44">
        <f t="shared" si="69"/>
        <v>5.2397447314923356E-3</v>
      </c>
      <c r="I556" s="40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44">
        <f t="shared" si="68"/>
        <v>222.2485194271348</v>
      </c>
      <c r="F557" s="44">
        <f t="shared" si="73"/>
        <v>1.1638838158754505</v>
      </c>
      <c r="G557" s="44">
        <f t="shared" si="69"/>
        <v>5.2368574552283361E-3</v>
      </c>
      <c r="I557" s="40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44">
        <f t="shared" si="68"/>
        <v>222.26290593193727</v>
      </c>
      <c r="F558" s="44">
        <f t="shared" si="73"/>
        <v>1.1667058360892333</v>
      </c>
      <c r="G558" s="44">
        <f t="shared" si="69"/>
        <v>5.2492152534283397E-3</v>
      </c>
      <c r="I558" s="40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44">
        <f t="shared" si="68"/>
        <v>222.23599810847438</v>
      </c>
      <c r="F559" s="44">
        <f t="shared" si="73"/>
        <v>1.1709698304556366</v>
      </c>
      <c r="G559" s="44">
        <f t="shared" si="69"/>
        <v>5.2690376015684061E-3</v>
      </c>
      <c r="I559" s="40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44">
        <f t="shared" si="68"/>
        <v>222.25993268619806</v>
      </c>
      <c r="F560" s="44">
        <f t="shared" si="73"/>
        <v>1.1757968800495093</v>
      </c>
      <c r="G560" s="44">
        <f t="shared" si="69"/>
        <v>5.290188230685648E-3</v>
      </c>
      <c r="I560" s="40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44">
        <f t="shared" si="68"/>
        <v>222.33266211253158</v>
      </c>
      <c r="F561" s="44">
        <f xml:space="preserve"> E561^2*SQRT(1/C561+1/B561)/((H$7-H$10*E561^2)*SQRT(11*115))</f>
        <v>1.1707163150003834</v>
      </c>
      <c r="G561" s="44">
        <f t="shared" si="69"/>
        <v>5.265606518973071E-3</v>
      </c>
      <c r="I561" s="40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44">
        <f t="shared" si="68"/>
        <v>222.33154897209792</v>
      </c>
      <c r="F562" s="44">
        <f t="shared" ref="F562:F570" si="74" xml:space="preserve"> E562^2*SQRT(1/C562+1/B562)/((H$7-H$10*E562^2)*SQRT(11*115))</f>
        <v>1.1739954893564444</v>
      </c>
      <c r="G562" s="44">
        <f t="shared" si="69"/>
        <v>5.280381910638233E-3</v>
      </c>
      <c r="I562" s="40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44">
        <f t="shared" si="68"/>
        <v>222.26961637052696</v>
      </c>
      <c r="F563" s="44">
        <f t="shared" si="74"/>
        <v>1.1826160074941963</v>
      </c>
      <c r="G563" s="44">
        <f t="shared" si="69"/>
        <v>5.3206372818980201E-3</v>
      </c>
      <c r="I563" s="40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44">
        <f t="shared" si="68"/>
        <v>222.26006396861203</v>
      </c>
      <c r="F564" s="44">
        <f t="shared" si="74"/>
        <v>1.186547607044601</v>
      </c>
      <c r="G564" s="44">
        <f t="shared" si="69"/>
        <v>5.3385551405769746E-3</v>
      </c>
      <c r="I564" s="40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44">
        <f t="shared" si="68"/>
        <v>222.28535510688141</v>
      </c>
      <c r="F565" s="44">
        <f t="shared" si="74"/>
        <v>1.1897089461890016</v>
      </c>
      <c r="G565" s="44">
        <f t="shared" si="69"/>
        <v>5.3521697172400498E-3</v>
      </c>
      <c r="I565" s="40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44">
        <f t="shared" si="68"/>
        <v>222.35482476880875</v>
      </c>
      <c r="F566" s="44">
        <f t="shared" si="74"/>
        <v>1.1932771763104999</v>
      </c>
      <c r="G566" s="44">
        <f t="shared" si="69"/>
        <v>5.3665450144884334E-3</v>
      </c>
      <c r="I566" s="40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44">
        <f t="shared" si="68"/>
        <v>222.45616692816267</v>
      </c>
      <c r="F567" s="44">
        <f t="shared" si="74"/>
        <v>1.1964795925626046</v>
      </c>
      <c r="G567" s="44">
        <f t="shared" si="69"/>
        <v>5.3784959485927916E-3</v>
      </c>
      <c r="I567" s="40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44">
        <f t="shared" si="68"/>
        <v>222.52427424190182</v>
      </c>
      <c r="F568" s="44">
        <f t="shared" si="74"/>
        <v>1.20102197732298</v>
      </c>
      <c r="G568" s="44">
        <f t="shared" si="69"/>
        <v>5.3972627544326794E-3</v>
      </c>
      <c r="I568" s="40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44">
        <f t="shared" si="68"/>
        <v>222.69514011629002</v>
      </c>
      <c r="F569" s="44">
        <f t="shared" si="74"/>
        <v>1.1975865908891852</v>
      </c>
      <c r="G569" s="44">
        <f t="shared" si="69"/>
        <v>5.3776952216550971E-3</v>
      </c>
      <c r="I569" s="40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44">
        <f t="shared" si="68"/>
        <v>222.82264332172693</v>
      </c>
      <c r="F570" s="44">
        <f t="shared" si="74"/>
        <v>1.1956282511888332</v>
      </c>
      <c r="G570" s="44">
        <f t="shared" si="69"/>
        <v>5.3658292234802256E-3</v>
      </c>
      <c r="I570" s="40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44">
        <f t="shared" si="68"/>
        <v>222.86361598099495</v>
      </c>
      <c r="F571" s="44">
        <f xml:space="preserve"> E571^2*SQRT(1/C571+1/B571)/((H$7-H$10*E571^2)*SQRT(11*117))</f>
        <v>1.1860193732196844</v>
      </c>
      <c r="G571" s="44">
        <f t="shared" si="69"/>
        <v>5.3217272276548907E-3</v>
      </c>
      <c r="I571" s="40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44">
        <f t="shared" si="68"/>
        <v>222.92493396344321</v>
      </c>
      <c r="F572" s="44">
        <f t="shared" ref="F572:F580" si="75" xml:space="preserve"> E572^2*SQRT(1/C572+1/B572)/((H$7-H$10*E572^2)*SQRT(11*117))</f>
        <v>1.1898446682944226</v>
      </c>
      <c r="G572" s="44">
        <f t="shared" si="69"/>
        <v>5.3374229932015666E-3</v>
      </c>
      <c r="I572" s="40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44">
        <f t="shared" si="68"/>
        <v>223.01017603522311</v>
      </c>
      <c r="F573" s="44">
        <f t="shared" si="75"/>
        <v>1.1928495313657228</v>
      </c>
      <c r="G573" s="44">
        <f t="shared" si="69"/>
        <v>5.348856956093875E-3</v>
      </c>
      <c r="I573" s="40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44">
        <f t="shared" si="68"/>
        <v>223.05920952505721</v>
      </c>
      <c r="F574" s="44">
        <f t="shared" si="75"/>
        <v>1.1963253017486772</v>
      </c>
      <c r="G574" s="44">
        <f t="shared" si="69"/>
        <v>5.363263432592272E-3</v>
      </c>
      <c r="I574" s="40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44">
        <f t="shared" si="68"/>
        <v>223.09304227730522</v>
      </c>
      <c r="F575" s="44">
        <f t="shared" si="75"/>
        <v>1.2010194806162191</v>
      </c>
      <c r="G575" s="44">
        <f t="shared" si="69"/>
        <v>5.3834914274168569E-3</v>
      </c>
      <c r="I575" s="40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44">
        <f t="shared" si="68"/>
        <v>223.0262993379302</v>
      </c>
      <c r="F576" s="44">
        <f t="shared" si="75"/>
        <v>1.2081022297233195</v>
      </c>
      <c r="G576" s="44">
        <f t="shared" si="69"/>
        <v>5.4168599546764616E-3</v>
      </c>
      <c r="I576" s="40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44">
        <f t="shared" si="68"/>
        <v>222.87828409802972</v>
      </c>
      <c r="F577" s="44">
        <f t="shared" si="75"/>
        <v>1.2166020900011829</v>
      </c>
      <c r="G577" s="44">
        <f t="shared" si="69"/>
        <v>5.4585941152798826E-3</v>
      </c>
      <c r="I577" s="40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44">
        <f t="shared" si="68"/>
        <v>222.67363886124411</v>
      </c>
      <c r="F578" s="44">
        <f t="shared" si="75"/>
        <v>1.2270278645695512</v>
      </c>
      <c r="G578" s="44">
        <f t="shared" si="69"/>
        <v>5.5104316381794794E-3</v>
      </c>
      <c r="I578" s="40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44">
        <f t="shared" ref="E579:E630" si="76" xml:space="preserve"> (2*H$7)/(LN(D579)-H$4+SQRT((LN(D579)-H$4)^2-4*H$7*H$10))</f>
        <v>222.38213904480958</v>
      </c>
      <c r="F579" s="44">
        <f t="shared" si="75"/>
        <v>1.241942690808826</v>
      </c>
      <c r="G579" s="44">
        <f t="shared" si="69"/>
        <v>5.5847231982896657E-3</v>
      </c>
      <c r="I579" s="40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44">
        <f t="shared" si="76"/>
        <v>222.10523707448476</v>
      </c>
      <c r="F580" s="44">
        <f t="shared" si="75"/>
        <v>1.2511890655075286</v>
      </c>
      <c r="G580" s="44">
        <f t="shared" si="69"/>
        <v>5.6333163593433521E-3</v>
      </c>
      <c r="I580" s="40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44">
        <f t="shared" si="76"/>
        <v>221.7968984675127</v>
      </c>
      <c r="F581" s="44">
        <f xml:space="preserve"> E581^2*SQRT(1/C581+1/B581)/((H$7-H$10*E581^2)*SQRT(11*119))</f>
        <v>1.2539895669588066</v>
      </c>
      <c r="G581" s="44">
        <f t="shared" ref="G581:G630" si="77" xml:space="preserve"> F581/E581</f>
        <v>5.6537741313027528E-3</v>
      </c>
      <c r="I581" s="40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44">
        <f t="shared" si="76"/>
        <v>221.54187386209912</v>
      </c>
      <c r="F582" s="44">
        <f t="shared" ref="F582:F590" si="78" xml:space="preserve"> E582^2*SQRT(1/C582+1/B582)/((H$7-H$10*E582^2)*SQRT(11*119))</f>
        <v>1.2685800862322192</v>
      </c>
      <c r="G582" s="44">
        <f t="shared" si="77"/>
        <v>5.7261413570143362E-3</v>
      </c>
      <c r="I582" s="40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44">
        <f t="shared" si="76"/>
        <v>221.27455490793648</v>
      </c>
      <c r="F583" s="44">
        <f t="shared" si="78"/>
        <v>1.2842061254556665</v>
      </c>
      <c r="G583" s="44">
        <f t="shared" si="77"/>
        <v>5.8036773635810656E-3</v>
      </c>
      <c r="I583" s="40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44">
        <f t="shared" si="76"/>
        <v>221.01596157499293</v>
      </c>
      <c r="F584" s="44">
        <f t="shared" si="78"/>
        <v>1.2999744366792201</v>
      </c>
      <c r="G584" s="44">
        <f t="shared" si="77"/>
        <v>5.8818124601291554E-3</v>
      </c>
      <c r="I584" s="40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44">
        <f t="shared" si="76"/>
        <v>220.8074592497467</v>
      </c>
      <c r="F585" s="44">
        <f t="shared" si="78"/>
        <v>1.3099485608825387</v>
      </c>
      <c r="G585" s="44">
        <f t="shared" si="77"/>
        <v>5.9325376295413417E-3</v>
      </c>
      <c r="I585" s="40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44">
        <f t="shared" si="76"/>
        <v>220.51654979192841</v>
      </c>
      <c r="F586" s="44">
        <f t="shared" si="78"/>
        <v>1.3248020527311228</v>
      </c>
      <c r="G586" s="44">
        <f t="shared" si="77"/>
        <v>6.0077216607150753E-3</v>
      </c>
      <c r="I586" s="40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44">
        <f t="shared" si="76"/>
        <v>220.23316616020196</v>
      </c>
      <c r="F587" s="44">
        <f t="shared" si="78"/>
        <v>1.3378490982664553</v>
      </c>
      <c r="G587" s="44">
        <f t="shared" si="77"/>
        <v>6.0746940235753477E-3</v>
      </c>
      <c r="I587" s="40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44">
        <f t="shared" si="76"/>
        <v>219.97617626936838</v>
      </c>
      <c r="F588" s="44">
        <f t="shared" si="78"/>
        <v>1.3508566121901948</v>
      </c>
      <c r="G588" s="44">
        <f t="shared" si="77"/>
        <v>6.1409223266797059E-3</v>
      </c>
      <c r="I588" s="40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44">
        <f t="shared" si="76"/>
        <v>219.82089949922263</v>
      </c>
      <c r="F589" s="44">
        <f t="shared" si="78"/>
        <v>1.3604726433403811</v>
      </c>
      <c r="G589" s="44">
        <f t="shared" si="77"/>
        <v>6.1890049874224638E-3</v>
      </c>
      <c r="I589" s="40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44">
        <f t="shared" si="76"/>
        <v>219.75625766476446</v>
      </c>
      <c r="F590" s="44">
        <f t="shared" si="78"/>
        <v>1.368485294301939</v>
      </c>
      <c r="G590" s="44">
        <f t="shared" si="77"/>
        <v>6.2272870353914881E-3</v>
      </c>
      <c r="I590" s="40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44">
        <f t="shared" si="76"/>
        <v>219.78840786007871</v>
      </c>
      <c r="F591" s="44">
        <f xml:space="preserve"> E591^2*SQRT(1/C591+1/B591)/((H$7-H$10*E591^2)*SQRT(11*121))</f>
        <v>1.3619388247617088</v>
      </c>
      <c r="G591" s="44">
        <f t="shared" si="77"/>
        <v>6.1965907939455283E-3</v>
      </c>
      <c r="I591" s="40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44">
        <f t="shared" si="76"/>
        <v>219.82141204085298</v>
      </c>
      <c r="F592" s="44">
        <f t="shared" ref="F592:F600" si="79" xml:space="preserve"> E592^2*SQRT(1/C592+1/B592)/((H$7-H$10*E592^2)*SQRT(11*121))</f>
        <v>1.3669332935733474</v>
      </c>
      <c r="G592" s="44">
        <f t="shared" si="77"/>
        <v>6.2183810070299611E-3</v>
      </c>
      <c r="I592" s="40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44">
        <f t="shared" si="76"/>
        <v>219.81964770752572</v>
      </c>
      <c r="F593" s="44">
        <f t="shared" si="79"/>
        <v>1.3736085266671385</v>
      </c>
      <c r="G593" s="44">
        <f t="shared" si="77"/>
        <v>6.2487977803274038E-3</v>
      </c>
      <c r="I593" s="40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44">
        <f t="shared" si="76"/>
        <v>219.80207768308156</v>
      </c>
      <c r="F594" s="44">
        <f t="shared" si="79"/>
        <v>1.3793225637238797</v>
      </c>
      <c r="G594" s="44">
        <f t="shared" si="77"/>
        <v>6.2752935652984863E-3</v>
      </c>
      <c r="I594" s="40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44">
        <f t="shared" si="76"/>
        <v>219.7199839087728</v>
      </c>
      <c r="F595" s="44">
        <f t="shared" si="79"/>
        <v>1.3876391607996215</v>
      </c>
      <c r="G595" s="44">
        <f t="shared" si="77"/>
        <v>6.3154890880374624E-3</v>
      </c>
      <c r="I595" s="40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44">
        <f t="shared" si="76"/>
        <v>219.59009789170713</v>
      </c>
      <c r="F596" s="44">
        <f t="shared" si="79"/>
        <v>1.3927365179907494</v>
      </c>
      <c r="G596" s="44">
        <f t="shared" si="77"/>
        <v>6.3424377117295618E-3</v>
      </c>
      <c r="I596" s="40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44">
        <f t="shared" si="76"/>
        <v>219.55758455228349</v>
      </c>
      <c r="F597" s="44">
        <f t="shared" si="79"/>
        <v>1.4023613654324687</v>
      </c>
      <c r="G597" s="44">
        <f t="shared" si="77"/>
        <v>6.3872143988654732E-3</v>
      </c>
      <c r="I597" s="40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44">
        <f t="shared" si="76"/>
        <v>219.5373483122624</v>
      </c>
      <c r="F598" s="44">
        <f t="shared" si="79"/>
        <v>1.4100484217828733</v>
      </c>
      <c r="G598" s="44">
        <f t="shared" si="77"/>
        <v>6.4228179515827474E-3</v>
      </c>
      <c r="I598" s="40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44">
        <f t="shared" si="76"/>
        <v>219.55431891950977</v>
      </c>
      <c r="F599" s="44">
        <f t="shared" si="79"/>
        <v>1.4154822657722381</v>
      </c>
      <c r="G599" s="44">
        <f t="shared" si="77"/>
        <v>6.4470709241259078E-3</v>
      </c>
      <c r="I599" s="40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44">
        <f t="shared" si="76"/>
        <v>219.45002496488638</v>
      </c>
      <c r="F600" s="44">
        <f t="shared" si="79"/>
        <v>1.4272156775482543</v>
      </c>
      <c r="G600" s="44">
        <f t="shared" si="77"/>
        <v>6.5036022564892359E-3</v>
      </c>
      <c r="I600" s="40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44">
        <f t="shared" si="76"/>
        <v>219.43875975346472</v>
      </c>
      <c r="F601" s="44">
        <f xml:space="preserve"> E601^2*SQRT(1/C601+1/B601)/((H$7-H$10*E601^2)*SQRT(11*123))</f>
        <v>1.4224073571152154</v>
      </c>
      <c r="G601" s="44">
        <f t="shared" si="77"/>
        <v>6.4820242272297882E-3</v>
      </c>
      <c r="I601" s="40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44">
        <f t="shared" si="76"/>
        <v>219.32997529192994</v>
      </c>
      <c r="F602" s="44">
        <f t="shared" ref="F602:F610" si="80" xml:space="preserve"> E602^2*SQRT(1/C602+1/B602)/((H$7-H$10*E602^2)*SQRT(11*123))</f>
        <v>1.4275250189634445</v>
      </c>
      <c r="G602" s="44">
        <f t="shared" si="77"/>
        <v>6.5085723785059356E-3</v>
      </c>
      <c r="I602" s="40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44">
        <f t="shared" si="76"/>
        <v>219.38666112920851</v>
      </c>
      <c r="F603" s="44">
        <f t="shared" si="80"/>
        <v>1.4312558447014598</v>
      </c>
      <c r="G603" s="44">
        <f t="shared" si="77"/>
        <v>6.5238963815512779E-3</v>
      </c>
      <c r="I603" s="40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44">
        <f t="shared" si="76"/>
        <v>219.46153839992408</v>
      </c>
      <c r="F604" s="44">
        <f t="shared" si="80"/>
        <v>1.4332643307029587</v>
      </c>
      <c r="G604" s="44">
        <f t="shared" si="77"/>
        <v>6.5308223990079095E-3</v>
      </c>
      <c r="I604" s="40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44">
        <f t="shared" si="76"/>
        <v>219.57533824629647</v>
      </c>
      <c r="F605" s="44">
        <f t="shared" si="80"/>
        <v>1.4393060176443311</v>
      </c>
      <c r="G605" s="44">
        <f t="shared" si="77"/>
        <v>6.5549529794182498E-3</v>
      </c>
      <c r="I605" s="40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44">
        <f t="shared" si="76"/>
        <v>219.68183622634504</v>
      </c>
      <c r="F606" s="44">
        <f t="shared" si="80"/>
        <v>1.4368904353046623</v>
      </c>
      <c r="G606" s="44">
        <f t="shared" si="77"/>
        <v>6.5407794289564719E-3</v>
      </c>
      <c r="I606" s="40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44">
        <f t="shared" si="76"/>
        <v>219.95086964541338</v>
      </c>
      <c r="F607" s="44">
        <f t="shared" si="80"/>
        <v>1.4327784876046081</v>
      </c>
      <c r="G607" s="44">
        <f t="shared" si="77"/>
        <v>6.5140842130536484E-3</v>
      </c>
      <c r="I607" s="40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44">
        <f t="shared" si="76"/>
        <v>220.16298996601546</v>
      </c>
      <c r="F608" s="44">
        <f t="shared" si="80"/>
        <v>1.427791490236237</v>
      </c>
      <c r="G608" s="44">
        <f t="shared" si="77"/>
        <v>6.48515670347969E-3</v>
      </c>
      <c r="I608" s="40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44">
        <f t="shared" si="76"/>
        <v>220.38660861032133</v>
      </c>
      <c r="F609" s="44">
        <f t="shared" si="80"/>
        <v>1.4258535571035738</v>
      </c>
      <c r="G609" s="44">
        <f t="shared" si="77"/>
        <v>6.4697831056727689E-3</v>
      </c>
      <c r="I609" s="40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44">
        <f t="shared" si="76"/>
        <v>220.5197569635254</v>
      </c>
      <c r="F610" s="44">
        <f t="shared" si="80"/>
        <v>1.4256594216449638</v>
      </c>
      <c r="G610" s="44">
        <f t="shared" si="77"/>
        <v>6.4649963399006109E-3</v>
      </c>
      <c r="I610" s="40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44">
        <f t="shared" si="76"/>
        <v>220.7954161861702</v>
      </c>
      <c r="F611" s="44">
        <f xml:space="preserve"> E611^2*SQRT(1/C611+1/B611)/((H$7-H$10*E611^2)*SQRT(11*125))</f>
        <v>1.4129966903722395</v>
      </c>
      <c r="G611" s="44">
        <f t="shared" si="77"/>
        <v>6.3995743878162287E-3</v>
      </c>
      <c r="I611" s="40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44">
        <f t="shared" si="76"/>
        <v>221.02235994998259</v>
      </c>
      <c r="F612" s="44">
        <f t="shared" ref="F612:F620" si="81" xml:space="preserve"> E612^2*SQRT(1/C612+1/B612)/((H$7-H$10*E612^2)*SQRT(11*125))</f>
        <v>1.406533012477301</v>
      </c>
      <c r="G612" s="44">
        <f t="shared" si="77"/>
        <v>6.3637589101645632E-3</v>
      </c>
      <c r="I612" s="40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44">
        <f t="shared" si="76"/>
        <v>221.23658002735502</v>
      </c>
      <c r="F613" s="44">
        <f t="shared" si="81"/>
        <v>1.4040418114898219</v>
      </c>
      <c r="G613" s="44">
        <f t="shared" si="77"/>
        <v>6.34633662894363E-3</v>
      </c>
      <c r="I613" s="40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44">
        <f t="shared" si="76"/>
        <v>221.3093582922134</v>
      </c>
      <c r="F614" s="44">
        <f t="shared" si="81"/>
        <v>1.4063907703345437</v>
      </c>
      <c r="G614" s="44">
        <f t="shared" si="77"/>
        <v>6.3548635321492705E-3</v>
      </c>
      <c r="I614" s="40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44">
        <f t="shared" si="76"/>
        <v>221.42119882473048</v>
      </c>
      <c r="F615" s="44">
        <f t="shared" si="81"/>
        <v>1.4111704306548609</v>
      </c>
      <c r="G615" s="44">
        <f t="shared" si="77"/>
        <v>6.3732399523854788E-3</v>
      </c>
      <c r="I615" s="40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44">
        <f t="shared" si="76"/>
        <v>221.49233005805911</v>
      </c>
      <c r="F616" s="44">
        <f t="shared" si="81"/>
        <v>1.4131595084825435</v>
      </c>
      <c r="G616" s="44">
        <f t="shared" si="77"/>
        <v>6.3801735622724103E-3</v>
      </c>
      <c r="I616" s="40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44">
        <f t="shared" si="76"/>
        <v>221.71453994155422</v>
      </c>
      <c r="F617" s="44">
        <f t="shared" si="81"/>
        <v>1.4100599477744107</v>
      </c>
      <c r="G617" s="44">
        <f t="shared" si="77"/>
        <v>6.3597991730542985E-3</v>
      </c>
      <c r="I617" s="40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44">
        <f t="shared" si="76"/>
        <v>221.93468441546415</v>
      </c>
      <c r="F618" s="44">
        <f t="shared" si="81"/>
        <v>1.4095479497540879</v>
      </c>
      <c r="G618" s="44">
        <f t="shared" si="77"/>
        <v>6.3511836983326086E-3</v>
      </c>
      <c r="I618" s="40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44">
        <f t="shared" si="76"/>
        <v>222.07758130294789</v>
      </c>
      <c r="F619" s="44">
        <f t="shared" si="81"/>
        <v>1.4119371591274195</v>
      </c>
      <c r="G619" s="44">
        <f t="shared" si="77"/>
        <v>6.3578554433250988E-3</v>
      </c>
      <c r="I619" s="40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44">
        <f t="shared" si="76"/>
        <v>222.22076812738831</v>
      </c>
      <c r="F620" s="44">
        <f t="shared" si="81"/>
        <v>1.4119313027667424</v>
      </c>
      <c r="G620" s="44">
        <f t="shared" si="77"/>
        <v>6.3537324376331519E-3</v>
      </c>
      <c r="I620" s="40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44">
        <f t="shared" si="76"/>
        <v>222.51105886042228</v>
      </c>
      <c r="F621" s="44">
        <f xml:space="preserve"> E621^2*SQRT(1/C621+1/B621)/((H$7-H$10*E621^2)*SQRT(11*127))</f>
        <v>1.3987668371972486</v>
      </c>
      <c r="G621" s="44">
        <f t="shared" si="77"/>
        <v>6.2862800813629363E-3</v>
      </c>
      <c r="I621" s="40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44">
        <f t="shared" si="76"/>
        <v>222.73653282298832</v>
      </c>
      <c r="F622" s="44">
        <f t="shared" ref="F622:F630" si="82" xml:space="preserve"> E622^2*SQRT(1/C622+1/B622)/((H$7-H$10*E622^2)*SQRT(11*127))</f>
        <v>1.3933957154161152</v>
      </c>
      <c r="G622" s="44">
        <f t="shared" si="77"/>
        <v>6.2558023048848712E-3</v>
      </c>
      <c r="I622" s="40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44">
        <f t="shared" si="76"/>
        <v>222.91562469585799</v>
      </c>
      <c r="F623" s="44">
        <f t="shared" si="82"/>
        <v>1.3894684556565864</v>
      </c>
      <c r="G623" s="44">
        <f t="shared" si="77"/>
        <v>6.2331586561164198E-3</v>
      </c>
      <c r="I623" s="40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44">
        <f t="shared" si="76"/>
        <v>223.08791806061257</v>
      </c>
      <c r="F624" s="44">
        <f t="shared" si="82"/>
        <v>1.3911237985049303</v>
      </c>
      <c r="G624" s="44">
        <f t="shared" si="77"/>
        <v>6.2357648527024429E-3</v>
      </c>
      <c r="I624" s="40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44">
        <f t="shared" si="76"/>
        <v>223.2444110270693</v>
      </c>
      <c r="F625" s="44">
        <f t="shared" si="82"/>
        <v>1.3908489938929138</v>
      </c>
      <c r="G625" s="44">
        <f t="shared" si="77"/>
        <v>6.2301626611573615E-3</v>
      </c>
      <c r="I625" s="40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44">
        <f t="shared" si="76"/>
        <v>223.35731335999836</v>
      </c>
      <c r="F626" s="44">
        <f t="shared" si="82"/>
        <v>1.3907525048060581</v>
      </c>
      <c r="G626" s="44">
        <f t="shared" si="77"/>
        <v>6.2265814532094545E-3</v>
      </c>
      <c r="I626" s="40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44">
        <f t="shared" si="76"/>
        <v>223.54650980219245</v>
      </c>
      <c r="F627" s="44">
        <f t="shared" si="82"/>
        <v>1.3915649302954574</v>
      </c>
      <c r="G627" s="44">
        <f t="shared" si="77"/>
        <v>6.2249459028763127E-3</v>
      </c>
      <c r="I627" s="40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44">
        <f t="shared" si="76"/>
        <v>223.6274574383157</v>
      </c>
      <c r="F628" s="44">
        <f t="shared" si="82"/>
        <v>1.3941581623755972</v>
      </c>
      <c r="G628" s="44">
        <f t="shared" si="77"/>
        <v>6.2342888406722368E-3</v>
      </c>
      <c r="I628" s="40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44">
        <f t="shared" si="76"/>
        <v>223.58959359478288</v>
      </c>
      <c r="F629" s="44">
        <f t="shared" si="82"/>
        <v>1.4014253222595516</v>
      </c>
      <c r="G629" s="44">
        <f t="shared" si="77"/>
        <v>6.2678468158021278E-3</v>
      </c>
      <c r="I629" s="40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44">
        <f t="shared" si="76"/>
        <v>223.5709845420613</v>
      </c>
      <c r="F630" s="44">
        <f t="shared" si="82"/>
        <v>1.4102160856840826</v>
      </c>
      <c r="G630" s="44">
        <f t="shared" si="77"/>
        <v>6.3076883101472999E-3</v>
      </c>
      <c r="I630" s="40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40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40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40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40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40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40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40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40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40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40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40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40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40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40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40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40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40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40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40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40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40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40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40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40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40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40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40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40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40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40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40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40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40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40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40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40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40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40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40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40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40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40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40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40"/>
    </row>
    <row r="675" spans="1:9" x14ac:dyDescent="0.2">
      <c r="B675" s="15">
        <v>63</v>
      </c>
      <c r="C675" s="15">
        <v>5.5255474449999999</v>
      </c>
      <c r="D675" s="15">
        <v>11.38047269</v>
      </c>
      <c r="I675" s="40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40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40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40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40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40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40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40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40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40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40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40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40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40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40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40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40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40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40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40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40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40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40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40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40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40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40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40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40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40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40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40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1" r:id="rId12">
          <objectPr defaultSize="0" r:id="rId13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1" r:id="rId12"/>
      </mc:Fallback>
    </mc:AlternateContent>
    <mc:AlternateContent xmlns:mc="http://schemas.openxmlformats.org/markup-compatibility/2006">
      <mc:Choice Requires="x14">
        <oleObject progId="Equation.DSMT4" shapeId="1172" r:id="rId14">
          <objectPr defaultSize="0" r:id="rId15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72" r:id="rId14"/>
      </mc:Fallback>
    </mc:AlternateContent>
    <mc:AlternateContent xmlns:mc="http://schemas.openxmlformats.org/markup-compatibility/2006">
      <mc:Choice Requires="x14">
        <oleObject progId="Equation.DSMT4" shapeId="1173" r:id="rId16">
          <objectPr defaultSize="0" r:id="rId17">
            <anchor moveWithCells="1" sizeWithCells="1">
              <from>
                <xdr:col>6</xdr:col>
                <xdr:colOff>190500</xdr:colOff>
                <xdr:row>0</xdr:row>
                <xdr:rowOff>9525</xdr:rowOff>
              </from>
              <to>
                <xdr:col>6</xdr:col>
                <xdr:colOff>676275</xdr:colOff>
                <xdr:row>1</xdr:row>
                <xdr:rowOff>47625</xdr:rowOff>
              </to>
            </anchor>
          </objectPr>
        </oleObject>
      </mc:Choice>
      <mc:Fallback>
        <oleObject progId="Equation.DSMT4" shapeId="1173" r:id="rId16"/>
      </mc:Fallback>
    </mc:AlternateContent>
    <mc:AlternateContent xmlns:mc="http://schemas.openxmlformats.org/markup-compatibility/2006">
      <mc:Choice Requires="x14">
        <oleObject progId="Equation.DSMT4" shapeId="1174" r:id="rId18">
          <objectPr defaultSize="0" autoPict="0" r:id="rId19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74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2016-12-23T15:01:22Z</dcterms:modified>
</cp:coreProperties>
</file>